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90" windowWidth="12120" windowHeight="7935"/>
  </bookViews>
  <sheets>
    <sheet name="Лист1" sheetId="1" r:id="rId1"/>
  </sheets>
  <definedNames>
    <definedName name="_xlnm.Print_Titles" localSheetId="0">Лист1!$3:$4</definedName>
  </definedNames>
  <calcPr calcId="124519"/>
</workbook>
</file>

<file path=xl/calcChain.xml><?xml version="1.0" encoding="utf-8"?>
<calcChain xmlns="http://schemas.openxmlformats.org/spreadsheetml/2006/main">
  <c r="N32" i="1"/>
  <c r="N31"/>
  <c r="C279"/>
  <c r="N279"/>
  <c r="E279"/>
  <c r="M280"/>
  <c r="N280" s="1"/>
  <c r="L280"/>
  <c r="J280"/>
  <c r="I280"/>
  <c r="G280"/>
  <c r="F280"/>
  <c r="D280"/>
  <c r="C280"/>
  <c r="E280" s="1"/>
  <c r="D244"/>
  <c r="C244"/>
  <c r="E244"/>
  <c r="N244"/>
  <c r="M245"/>
  <c r="L245"/>
  <c r="J245"/>
  <c r="I245"/>
  <c r="G245"/>
  <c r="F245"/>
  <c r="D245"/>
  <c r="C245"/>
  <c r="D50"/>
  <c r="C50"/>
  <c r="M51"/>
  <c r="L51"/>
  <c r="J51"/>
  <c r="I51"/>
  <c r="G51"/>
  <c r="F51"/>
  <c r="D51"/>
  <c r="C51"/>
  <c r="N50"/>
  <c r="K13"/>
  <c r="M157"/>
  <c r="L157"/>
  <c r="L191"/>
  <c r="D187"/>
  <c r="C187"/>
  <c r="N187"/>
  <c r="M188"/>
  <c r="L188"/>
  <c r="J188"/>
  <c r="I188"/>
  <c r="G188"/>
  <c r="F188"/>
  <c r="C84"/>
  <c r="D80"/>
  <c r="D25"/>
  <c r="C25"/>
  <c r="C284" l="1"/>
  <c r="N245"/>
  <c r="E245"/>
  <c r="E50"/>
  <c r="N51"/>
  <c r="E51"/>
  <c r="E187"/>
  <c r="D161"/>
  <c r="D156"/>
  <c r="C156"/>
  <c r="K282" l="1"/>
  <c r="M216" l="1"/>
  <c r="L216"/>
  <c r="M208"/>
  <c r="L208"/>
  <c r="M179"/>
  <c r="L179"/>
  <c r="M176"/>
  <c r="L176"/>
  <c r="M173"/>
  <c r="L173"/>
  <c r="M170"/>
  <c r="L170"/>
  <c r="M145"/>
  <c r="L145"/>
  <c r="M142"/>
  <c r="L142"/>
  <c r="M87"/>
  <c r="L87"/>
  <c r="M61"/>
  <c r="L61"/>
  <c r="M39"/>
  <c r="L39"/>
  <c r="M14"/>
  <c r="L14"/>
  <c r="M11"/>
  <c r="L11"/>
  <c r="M283" l="1"/>
  <c r="L283"/>
  <c r="M277"/>
  <c r="L277"/>
  <c r="M274"/>
  <c r="L274"/>
  <c r="M271"/>
  <c r="L271"/>
  <c r="M265"/>
  <c r="L265"/>
  <c r="M262"/>
  <c r="L262"/>
  <c r="M257"/>
  <c r="L257"/>
  <c r="M254"/>
  <c r="L254"/>
  <c r="M251"/>
  <c r="L251"/>
  <c r="M248"/>
  <c r="L248"/>
  <c r="M242"/>
  <c r="L242"/>
  <c r="M237"/>
  <c r="L237"/>
  <c r="M233"/>
  <c r="M258" s="1"/>
  <c r="L233"/>
  <c r="D232"/>
  <c r="M228"/>
  <c r="L228"/>
  <c r="M225"/>
  <c r="L225"/>
  <c r="M219"/>
  <c r="M229" s="1"/>
  <c r="L219"/>
  <c r="L229" s="1"/>
  <c r="M211"/>
  <c r="M212" s="1"/>
  <c r="L211"/>
  <c r="L212" s="1"/>
  <c r="M203"/>
  <c r="L203"/>
  <c r="M200"/>
  <c r="L200"/>
  <c r="M197"/>
  <c r="L197"/>
  <c r="M191"/>
  <c r="M184"/>
  <c r="L184"/>
  <c r="L192" s="1"/>
  <c r="D190"/>
  <c r="D183"/>
  <c r="C183"/>
  <c r="C31"/>
  <c r="D169"/>
  <c r="D165"/>
  <c r="C165"/>
  <c r="C161"/>
  <c r="M162"/>
  <c r="L162"/>
  <c r="D153"/>
  <c r="C153"/>
  <c r="M154"/>
  <c r="L154"/>
  <c r="M151"/>
  <c r="M148"/>
  <c r="L148"/>
  <c r="D144"/>
  <c r="C144"/>
  <c r="D136"/>
  <c r="C136"/>
  <c r="M137"/>
  <c r="L137"/>
  <c r="D133"/>
  <c r="C133"/>
  <c r="M134"/>
  <c r="L134"/>
  <c r="D128"/>
  <c r="C128"/>
  <c r="M131"/>
  <c r="L131"/>
  <c r="L126"/>
  <c r="M126"/>
  <c r="D118"/>
  <c r="C118"/>
  <c r="D117"/>
  <c r="C117"/>
  <c r="D114"/>
  <c r="C114"/>
  <c r="L115"/>
  <c r="M115"/>
  <c r="L258" l="1"/>
  <c r="M192"/>
  <c r="M158"/>
  <c r="M204"/>
  <c r="L204"/>
  <c r="L112"/>
  <c r="M112"/>
  <c r="C108"/>
  <c r="C110"/>
  <c r="C111"/>
  <c r="C107"/>
  <c r="D101"/>
  <c r="D102" s="1"/>
  <c r="C101"/>
  <c r="C102" s="1"/>
  <c r="D98"/>
  <c r="C98"/>
  <c r="M99"/>
  <c r="L99"/>
  <c r="D94"/>
  <c r="C94"/>
  <c r="D89"/>
  <c r="C89"/>
  <c r="M90"/>
  <c r="L90"/>
  <c r="D84"/>
  <c r="C85"/>
  <c r="D85"/>
  <c r="C86"/>
  <c r="D86"/>
  <c r="D83"/>
  <c r="C83"/>
  <c r="D75"/>
  <c r="D76" s="1"/>
  <c r="C75"/>
  <c r="C76" s="1"/>
  <c r="M76"/>
  <c r="L76"/>
  <c r="D72"/>
  <c r="D73" s="1"/>
  <c r="C72"/>
  <c r="C73" s="1"/>
  <c r="L73"/>
  <c r="M73"/>
  <c r="D69"/>
  <c r="D70" s="1"/>
  <c r="C69"/>
  <c r="C70" s="1"/>
  <c r="M70"/>
  <c r="L70"/>
  <c r="D66"/>
  <c r="D67" s="1"/>
  <c r="C66"/>
  <c r="C67" s="1"/>
  <c r="M67"/>
  <c r="L67"/>
  <c r="D63"/>
  <c r="D64" s="1"/>
  <c r="C63"/>
  <c r="C64" s="1"/>
  <c r="M64"/>
  <c r="L64"/>
  <c r="D59"/>
  <c r="D56"/>
  <c r="C56"/>
  <c r="L57"/>
  <c r="M57"/>
  <c r="C45"/>
  <c r="C46"/>
  <c r="C47"/>
  <c r="C44"/>
  <c r="L48"/>
  <c r="M42"/>
  <c r="L42"/>
  <c r="C37"/>
  <c r="D34"/>
  <c r="C34"/>
  <c r="M35"/>
  <c r="L35"/>
  <c r="C30"/>
  <c r="M26"/>
  <c r="L26"/>
  <c r="C22"/>
  <c r="M23"/>
  <c r="L23"/>
  <c r="D19"/>
  <c r="D20" s="1"/>
  <c r="C19"/>
  <c r="C20" s="1"/>
  <c r="M20"/>
  <c r="L20"/>
  <c r="D16"/>
  <c r="D17" s="1"/>
  <c r="C16"/>
  <c r="C17" s="1"/>
  <c r="M17"/>
  <c r="L17"/>
  <c r="D13"/>
  <c r="D14" s="1"/>
  <c r="C7"/>
  <c r="C8" s="1"/>
  <c r="D7"/>
  <c r="D8" s="1"/>
  <c r="C10"/>
  <c r="M8"/>
  <c r="L8"/>
  <c r="C103" l="1"/>
  <c r="C112"/>
  <c r="D103"/>
  <c r="M77"/>
  <c r="L77"/>
  <c r="D22"/>
  <c r="D10"/>
  <c r="D87"/>
  <c r="K19"/>
  <c r="J277"/>
  <c r="I277"/>
  <c r="G277"/>
  <c r="F277"/>
  <c r="F151" l="1"/>
  <c r="G151"/>
  <c r="I151"/>
  <c r="J151"/>
  <c r="D81"/>
  <c r="F81"/>
  <c r="G81"/>
  <c r="I81"/>
  <c r="J81"/>
  <c r="L32"/>
  <c r="L52" s="1"/>
  <c r="N34"/>
  <c r="L55"/>
  <c r="M55"/>
  <c r="M81"/>
  <c r="M91" s="1"/>
  <c r="L95"/>
  <c r="L96" s="1"/>
  <c r="M95"/>
  <c r="M96" s="1"/>
  <c r="L102"/>
  <c r="L103" s="1"/>
  <c r="L104" s="1"/>
  <c r="M102"/>
  <c r="M103" s="1"/>
  <c r="M104" s="1"/>
  <c r="N114"/>
  <c r="N118"/>
  <c r="L119"/>
  <c r="L120" s="1"/>
  <c r="L138" s="1"/>
  <c r="M119"/>
  <c r="M120" s="1"/>
  <c r="M138" s="1"/>
  <c r="L129"/>
  <c r="M129"/>
  <c r="L130"/>
  <c r="M130"/>
  <c r="L164"/>
  <c r="L166" s="1"/>
  <c r="L180" s="1"/>
  <c r="M164"/>
  <c r="M166" s="1"/>
  <c r="M180" s="1"/>
  <c r="K111"/>
  <c r="E63"/>
  <c r="I166"/>
  <c r="H166"/>
  <c r="I179"/>
  <c r="H179"/>
  <c r="I173"/>
  <c r="H173"/>
  <c r="I170"/>
  <c r="H170"/>
  <c r="J112"/>
  <c r="I112"/>
  <c r="G112"/>
  <c r="F112"/>
  <c r="J90"/>
  <c r="I90"/>
  <c r="G90"/>
  <c r="F90"/>
  <c r="D90"/>
  <c r="C90"/>
  <c r="J76"/>
  <c r="I76"/>
  <c r="G76"/>
  <c r="F76"/>
  <c r="J32"/>
  <c r="I32"/>
  <c r="G32"/>
  <c r="F32"/>
  <c r="C32"/>
  <c r="N102" l="1"/>
  <c r="H180"/>
  <c r="N164"/>
  <c r="N136"/>
  <c r="N130"/>
  <c r="N129"/>
  <c r="N128"/>
  <c r="N119"/>
  <c r="N98"/>
  <c r="N85"/>
  <c r="N84"/>
  <c r="N83"/>
  <c r="K151"/>
  <c r="N161"/>
  <c r="E161" s="1"/>
  <c r="N133"/>
  <c r="N117"/>
  <c r="N101"/>
  <c r="N95"/>
  <c r="N94"/>
  <c r="N72"/>
  <c r="N66"/>
  <c r="N55"/>
  <c r="N183"/>
  <c r="K112"/>
  <c r="N63"/>
  <c r="N56"/>
  <c r="N25"/>
  <c r="N22"/>
  <c r="N19"/>
  <c r="N16"/>
  <c r="N10"/>
  <c r="N7"/>
  <c r="J197"/>
  <c r="I197"/>
  <c r="G197"/>
  <c r="F197"/>
  <c r="E56"/>
  <c r="J57"/>
  <c r="I57"/>
  <c r="G57"/>
  <c r="F57"/>
  <c r="D57"/>
  <c r="C57"/>
  <c r="C96"/>
  <c r="K273"/>
  <c r="K270"/>
  <c r="K267"/>
  <c r="K264"/>
  <c r="K261"/>
  <c r="K235"/>
  <c r="K232"/>
  <c r="K218"/>
  <c r="K215"/>
  <c r="K150"/>
  <c r="K147"/>
  <c r="K144"/>
  <c r="K69"/>
  <c r="K38"/>
  <c r="K37"/>
  <c r="K31"/>
  <c r="K10"/>
  <c r="K7"/>
  <c r="E183"/>
  <c r="E164"/>
  <c r="E136"/>
  <c r="E133"/>
  <c r="E130"/>
  <c r="E129"/>
  <c r="E128"/>
  <c r="E119"/>
  <c r="E118"/>
  <c r="E117"/>
  <c r="E114"/>
  <c r="E102"/>
  <c r="E101"/>
  <c r="E98"/>
  <c r="E95"/>
  <c r="E94"/>
  <c r="E85"/>
  <c r="E84"/>
  <c r="E83"/>
  <c r="E72"/>
  <c r="E69"/>
  <c r="E66"/>
  <c r="E34"/>
  <c r="E25"/>
  <c r="E22"/>
  <c r="E19"/>
  <c r="E16"/>
  <c r="E10"/>
  <c r="E7"/>
  <c r="J283"/>
  <c r="I283"/>
  <c r="G283"/>
  <c r="F283"/>
  <c r="J274"/>
  <c r="I274"/>
  <c r="G274"/>
  <c r="F274"/>
  <c r="J271"/>
  <c r="I271"/>
  <c r="G271"/>
  <c r="F271"/>
  <c r="J268"/>
  <c r="I268"/>
  <c r="G268"/>
  <c r="F268"/>
  <c r="J265"/>
  <c r="I265"/>
  <c r="G265"/>
  <c r="F265"/>
  <c r="J262"/>
  <c r="J284" s="1"/>
  <c r="I262"/>
  <c r="I284" s="1"/>
  <c r="G262"/>
  <c r="G284" s="1"/>
  <c r="F262"/>
  <c r="F284" s="1"/>
  <c r="J257"/>
  <c r="I257"/>
  <c r="G257"/>
  <c r="F257"/>
  <c r="J254"/>
  <c r="I254"/>
  <c r="G254"/>
  <c r="F254"/>
  <c r="J251"/>
  <c r="I251"/>
  <c r="G251"/>
  <c r="F251"/>
  <c r="J248"/>
  <c r="I248"/>
  <c r="G248"/>
  <c r="F248"/>
  <c r="J242"/>
  <c r="I242"/>
  <c r="G242"/>
  <c r="F242"/>
  <c r="J237"/>
  <c r="I237"/>
  <c r="G237"/>
  <c r="F237"/>
  <c r="J233"/>
  <c r="J258" s="1"/>
  <c r="I233"/>
  <c r="I258" s="1"/>
  <c r="G233"/>
  <c r="G258" s="1"/>
  <c r="F233"/>
  <c r="F258" s="1"/>
  <c r="D233"/>
  <c r="J228"/>
  <c r="I228"/>
  <c r="G228"/>
  <c r="F228"/>
  <c r="J225"/>
  <c r="I225"/>
  <c r="G225"/>
  <c r="F225"/>
  <c r="J222"/>
  <c r="I222"/>
  <c r="G222"/>
  <c r="F222"/>
  <c r="J219"/>
  <c r="I219"/>
  <c r="G219"/>
  <c r="F219"/>
  <c r="J216"/>
  <c r="J229" s="1"/>
  <c r="I216"/>
  <c r="I229" s="1"/>
  <c r="G216"/>
  <c r="G229" s="1"/>
  <c r="F216"/>
  <c r="F229" s="1"/>
  <c r="J211"/>
  <c r="I211"/>
  <c r="G211"/>
  <c r="F211"/>
  <c r="J208"/>
  <c r="J212" s="1"/>
  <c r="I208"/>
  <c r="I212" s="1"/>
  <c r="G208"/>
  <c r="G212" s="1"/>
  <c r="F208"/>
  <c r="F212" s="1"/>
  <c r="J203"/>
  <c r="I203"/>
  <c r="G203"/>
  <c r="F203"/>
  <c r="J200"/>
  <c r="I200"/>
  <c r="G200"/>
  <c r="F200"/>
  <c r="J204"/>
  <c r="I204"/>
  <c r="G204"/>
  <c r="F204"/>
  <c r="J191"/>
  <c r="I191"/>
  <c r="G191"/>
  <c r="F191"/>
  <c r="D191"/>
  <c r="J184"/>
  <c r="I184"/>
  <c r="G184"/>
  <c r="F184"/>
  <c r="D184"/>
  <c r="C184"/>
  <c r="J179"/>
  <c r="G179"/>
  <c r="F179"/>
  <c r="J176"/>
  <c r="I176"/>
  <c r="G176"/>
  <c r="F176"/>
  <c r="J173"/>
  <c r="G173"/>
  <c r="F173"/>
  <c r="J170"/>
  <c r="G170"/>
  <c r="F170"/>
  <c r="J166"/>
  <c r="G166"/>
  <c r="F166"/>
  <c r="D166"/>
  <c r="C166"/>
  <c r="J162"/>
  <c r="I162"/>
  <c r="I180" s="1"/>
  <c r="G162"/>
  <c r="F162"/>
  <c r="D162"/>
  <c r="C162"/>
  <c r="J157"/>
  <c r="I157"/>
  <c r="G157"/>
  <c r="D157" s="1"/>
  <c r="F157"/>
  <c r="C157" s="1"/>
  <c r="J154"/>
  <c r="I154"/>
  <c r="G154"/>
  <c r="F154"/>
  <c r="J148"/>
  <c r="I148"/>
  <c r="G148"/>
  <c r="F148"/>
  <c r="J145"/>
  <c r="I145"/>
  <c r="G145"/>
  <c r="F145"/>
  <c r="J142"/>
  <c r="I142"/>
  <c r="G142"/>
  <c r="F142"/>
  <c r="J137"/>
  <c r="I137"/>
  <c r="G137"/>
  <c r="F137"/>
  <c r="D137"/>
  <c r="C137"/>
  <c r="J134"/>
  <c r="I134"/>
  <c r="G134"/>
  <c r="F134"/>
  <c r="D134"/>
  <c r="C134"/>
  <c r="J131"/>
  <c r="I131"/>
  <c r="G131"/>
  <c r="F131"/>
  <c r="D131"/>
  <c r="C131"/>
  <c r="J126"/>
  <c r="I126"/>
  <c r="G126"/>
  <c r="F126"/>
  <c r="J120"/>
  <c r="I120"/>
  <c r="G120"/>
  <c r="F120"/>
  <c r="D120"/>
  <c r="C120"/>
  <c r="J115"/>
  <c r="J138" s="1"/>
  <c r="I115"/>
  <c r="I138" s="1"/>
  <c r="G115"/>
  <c r="G138" s="1"/>
  <c r="F115"/>
  <c r="F138" s="1"/>
  <c r="D115"/>
  <c r="C115"/>
  <c r="J103"/>
  <c r="G103"/>
  <c r="J99"/>
  <c r="I99"/>
  <c r="G99"/>
  <c r="F99"/>
  <c r="D99"/>
  <c r="C99"/>
  <c r="J96"/>
  <c r="J104" s="1"/>
  <c r="I96"/>
  <c r="G96"/>
  <c r="F96"/>
  <c r="D96"/>
  <c r="J87"/>
  <c r="I87"/>
  <c r="I91" s="1"/>
  <c r="G87"/>
  <c r="F87"/>
  <c r="F91" s="1"/>
  <c r="C87"/>
  <c r="G91"/>
  <c r="J73"/>
  <c r="I73"/>
  <c r="J70"/>
  <c r="I70"/>
  <c r="G70"/>
  <c r="F70"/>
  <c r="J67"/>
  <c r="I67"/>
  <c r="G67"/>
  <c r="F67"/>
  <c r="J64"/>
  <c r="I64"/>
  <c r="G64"/>
  <c r="F64"/>
  <c r="J61"/>
  <c r="I61"/>
  <c r="G61"/>
  <c r="F61"/>
  <c r="J48"/>
  <c r="I48"/>
  <c r="G48"/>
  <c r="F48"/>
  <c r="C48"/>
  <c r="J42"/>
  <c r="I42"/>
  <c r="G42"/>
  <c r="F42"/>
  <c r="J39"/>
  <c r="I39"/>
  <c r="G39"/>
  <c r="F39"/>
  <c r="J35"/>
  <c r="I35"/>
  <c r="G35"/>
  <c r="G52" s="1"/>
  <c r="F35"/>
  <c r="F52" s="1"/>
  <c r="D35"/>
  <c r="C35"/>
  <c r="J26"/>
  <c r="I26"/>
  <c r="G26"/>
  <c r="F26"/>
  <c r="D26"/>
  <c r="C26"/>
  <c r="J23"/>
  <c r="I23"/>
  <c r="G23"/>
  <c r="F23"/>
  <c r="D23"/>
  <c r="C23"/>
  <c r="J20"/>
  <c r="I20"/>
  <c r="G20"/>
  <c r="F20"/>
  <c r="J17"/>
  <c r="I17"/>
  <c r="G17"/>
  <c r="F17"/>
  <c r="J14"/>
  <c r="I14"/>
  <c r="G14"/>
  <c r="F14"/>
  <c r="J11"/>
  <c r="I11"/>
  <c r="G11"/>
  <c r="F11"/>
  <c r="D11"/>
  <c r="D27" s="1"/>
  <c r="C11"/>
  <c r="J8"/>
  <c r="I8"/>
  <c r="G8"/>
  <c r="G27" s="1"/>
  <c r="F8"/>
  <c r="J52" l="1"/>
  <c r="I52"/>
  <c r="K283"/>
  <c r="N35"/>
  <c r="G104"/>
  <c r="N99"/>
  <c r="N103"/>
  <c r="N120"/>
  <c r="N131"/>
  <c r="N134"/>
  <c r="N137"/>
  <c r="G180"/>
  <c r="F192"/>
  <c r="I192"/>
  <c r="K284"/>
  <c r="K20"/>
  <c r="I27"/>
  <c r="N162"/>
  <c r="N184"/>
  <c r="N17"/>
  <c r="N73"/>
  <c r="N87"/>
  <c r="N67"/>
  <c r="N115"/>
  <c r="D104"/>
  <c r="N96"/>
  <c r="D91"/>
  <c r="N64"/>
  <c r="E64"/>
  <c r="N57"/>
  <c r="N26"/>
  <c r="N23"/>
  <c r="N20"/>
  <c r="J91"/>
  <c r="J192"/>
  <c r="G77"/>
  <c r="J77"/>
  <c r="F180"/>
  <c r="G192"/>
  <c r="K268"/>
  <c r="K274"/>
  <c r="F77"/>
  <c r="I77"/>
  <c r="K271"/>
  <c r="K265"/>
  <c r="E73"/>
  <c r="E70"/>
  <c r="K14"/>
  <c r="E20"/>
  <c r="E23"/>
  <c r="E26"/>
  <c r="E99"/>
  <c r="E137"/>
  <c r="K145"/>
  <c r="F158"/>
  <c r="I158"/>
  <c r="E162"/>
  <c r="E184"/>
  <c r="G158"/>
  <c r="J158"/>
  <c r="J180"/>
  <c r="K180" s="1"/>
  <c r="K148"/>
  <c r="K262"/>
  <c r="K237"/>
  <c r="K258"/>
  <c r="K233"/>
  <c r="K219"/>
  <c r="K216"/>
  <c r="K229"/>
  <c r="K170"/>
  <c r="E134"/>
  <c r="E131"/>
  <c r="E120"/>
  <c r="E115"/>
  <c r="K138"/>
  <c r="E103"/>
  <c r="E96"/>
  <c r="C104"/>
  <c r="E87"/>
  <c r="K70"/>
  <c r="E67"/>
  <c r="E57"/>
  <c r="K39"/>
  <c r="E35"/>
  <c r="K32"/>
  <c r="K52"/>
  <c r="J27"/>
  <c r="E17"/>
  <c r="K11"/>
  <c r="E11"/>
  <c r="F27"/>
  <c r="K8"/>
  <c r="K77" l="1"/>
  <c r="M27"/>
  <c r="E104"/>
  <c r="N11"/>
  <c r="G285"/>
  <c r="F285"/>
  <c r="I285"/>
  <c r="J285"/>
  <c r="K158"/>
  <c r="K27"/>
  <c r="N104" l="1"/>
  <c r="K285"/>
  <c r="N8"/>
  <c r="E8"/>
  <c r="N13"/>
  <c r="C13"/>
  <c r="E13" s="1"/>
  <c r="C14" l="1"/>
  <c r="E14" l="1"/>
  <c r="C27"/>
  <c r="E27" l="1"/>
  <c r="L27"/>
  <c r="N14"/>
  <c r="N27" l="1"/>
  <c r="N30"/>
  <c r="D30"/>
  <c r="E30" s="1"/>
  <c r="D37" l="1"/>
  <c r="E37" l="1"/>
  <c r="D38"/>
  <c r="D39" l="1"/>
  <c r="C38" l="1"/>
  <c r="E38" s="1"/>
  <c r="C39" l="1"/>
  <c r="E39" l="1"/>
  <c r="C41"/>
  <c r="C42" s="1"/>
  <c r="C52" s="1"/>
  <c r="N41" l="1"/>
  <c r="D41"/>
  <c r="E41" s="1"/>
  <c r="D42" l="1"/>
  <c r="E42" s="1"/>
  <c r="N42"/>
  <c r="N44"/>
  <c r="D44"/>
  <c r="E44" s="1"/>
  <c r="D45"/>
  <c r="D46"/>
  <c r="M48"/>
  <c r="D47"/>
  <c r="N48" l="1"/>
  <c r="D48"/>
  <c r="E48" s="1"/>
  <c r="N59" l="1"/>
  <c r="C59"/>
  <c r="E59" s="1"/>
  <c r="C60"/>
  <c r="C61" l="1"/>
  <c r="C77" s="1"/>
  <c r="N60" l="1"/>
  <c r="D60"/>
  <c r="E60" s="1"/>
  <c r="D61" l="1"/>
  <c r="E61" s="1"/>
  <c r="N61"/>
  <c r="D77"/>
  <c r="E77" l="1"/>
  <c r="N77"/>
  <c r="N80" l="1"/>
  <c r="C80"/>
  <c r="E80" s="1"/>
  <c r="L81"/>
  <c r="L91" s="1"/>
  <c r="N81" l="1"/>
  <c r="C81"/>
  <c r="E81" l="1"/>
  <c r="C91"/>
  <c r="E91" l="1"/>
  <c r="N91"/>
  <c r="N107"/>
  <c r="D107"/>
  <c r="E107" s="1"/>
  <c r="N108"/>
  <c r="D108"/>
  <c r="N110"/>
  <c r="D110"/>
  <c r="E110" s="1"/>
  <c r="D111"/>
  <c r="E111" s="1"/>
  <c r="N112"/>
  <c r="E108" l="1"/>
  <c r="D112"/>
  <c r="E112" l="1"/>
  <c r="C122"/>
  <c r="N122"/>
  <c r="D122"/>
  <c r="E122" s="1"/>
  <c r="C123"/>
  <c r="N123"/>
  <c r="D123"/>
  <c r="E123" s="1"/>
  <c r="C124"/>
  <c r="N124"/>
  <c r="D124"/>
  <c r="E124" s="1"/>
  <c r="C125"/>
  <c r="C126" s="1"/>
  <c r="C138" s="1"/>
  <c r="N125" l="1"/>
  <c r="D125"/>
  <c r="E125" s="1"/>
  <c r="D126" l="1"/>
  <c r="D138" s="1"/>
  <c r="N126" l="1"/>
  <c r="E126"/>
  <c r="E138" l="1"/>
  <c r="N138"/>
  <c r="E156"/>
  <c r="N156"/>
  <c r="N157"/>
  <c r="E157"/>
  <c r="E144" l="1"/>
  <c r="C145"/>
  <c r="N144"/>
  <c r="D145"/>
  <c r="N145" s="1"/>
  <c r="E145" l="1"/>
  <c r="C141"/>
  <c r="C142" s="1"/>
  <c r="N141" l="1"/>
  <c r="D141"/>
  <c r="E141" s="1"/>
  <c r="D142" l="1"/>
  <c r="E142" l="1"/>
  <c r="N142"/>
  <c r="C147"/>
  <c r="C148" s="1"/>
  <c r="N147" l="1"/>
  <c r="D147"/>
  <c r="E147" s="1"/>
  <c r="D148" l="1"/>
  <c r="E148" l="1"/>
  <c r="N148"/>
  <c r="D150"/>
  <c r="D151" l="1"/>
  <c r="N150"/>
  <c r="L151"/>
  <c r="C150"/>
  <c r="E150" s="1"/>
  <c r="C154"/>
  <c r="N151" l="1"/>
  <c r="L158"/>
  <c r="C151"/>
  <c r="E151" s="1"/>
  <c r="C158" l="1"/>
  <c r="N153"/>
  <c r="E153"/>
  <c r="D154"/>
  <c r="E154" s="1"/>
  <c r="D158" l="1"/>
  <c r="N154"/>
  <c r="E158" l="1"/>
  <c r="N158"/>
  <c r="M32"/>
  <c r="M52" s="1"/>
  <c r="D31"/>
  <c r="E31" s="1"/>
  <c r="D32" l="1"/>
  <c r="E32" l="1"/>
  <c r="D52"/>
  <c r="E52" s="1"/>
  <c r="N52"/>
  <c r="N169"/>
  <c r="C169"/>
  <c r="E169" s="1"/>
  <c r="D168"/>
  <c r="D170" l="1"/>
  <c r="C168" l="1"/>
  <c r="C170" l="1"/>
  <c r="E170" s="1"/>
  <c r="N170"/>
  <c r="C172"/>
  <c r="C173" s="1"/>
  <c r="N172" l="1"/>
  <c r="D172"/>
  <c r="E172" s="1"/>
  <c r="D173" l="1"/>
  <c r="N173" s="1"/>
  <c r="C175"/>
  <c r="C176" s="1"/>
  <c r="E173" l="1"/>
  <c r="N175"/>
  <c r="D175"/>
  <c r="E175" s="1"/>
  <c r="D176" l="1"/>
  <c r="E176" s="1"/>
  <c r="N176"/>
  <c r="C178"/>
  <c r="C179" s="1"/>
  <c r="C180" l="1"/>
  <c r="D178" l="1"/>
  <c r="D179" l="1"/>
  <c r="D180" l="1"/>
  <c r="E180" l="1"/>
  <c r="N180"/>
  <c r="C186"/>
  <c r="C188" s="1"/>
  <c r="N186"/>
  <c r="D186"/>
  <c r="D188" s="1"/>
  <c r="N188"/>
  <c r="E186" l="1"/>
  <c r="D192" l="1"/>
  <c r="E188"/>
  <c r="N190" l="1"/>
  <c r="C190"/>
  <c r="C191" s="1"/>
  <c r="N191" l="1"/>
  <c r="E191"/>
  <c r="C192"/>
  <c r="E190"/>
  <c r="E192" l="1"/>
  <c r="N192"/>
  <c r="C195"/>
  <c r="N195"/>
  <c r="D195"/>
  <c r="E195"/>
  <c r="C196"/>
  <c r="C197" s="1"/>
  <c r="N196"/>
  <c r="D196"/>
  <c r="E196" l="1"/>
  <c r="D197"/>
  <c r="E197" l="1"/>
  <c r="N197"/>
  <c r="C199"/>
  <c r="C200" s="1"/>
  <c r="N199" l="1"/>
  <c r="D199"/>
  <c r="E199" s="1"/>
  <c r="D200" l="1"/>
  <c r="E200" l="1"/>
  <c r="N200"/>
  <c r="C202"/>
  <c r="C203" s="1"/>
  <c r="C204" l="1"/>
  <c r="N202" l="1"/>
  <c r="D202"/>
  <c r="E202" s="1"/>
  <c r="D203" l="1"/>
  <c r="E203" l="1"/>
  <c r="D204"/>
  <c r="N203"/>
  <c r="E204" l="1"/>
  <c r="N204"/>
  <c r="D207"/>
  <c r="D208" s="1"/>
  <c r="C210"/>
  <c r="C211" s="1"/>
  <c r="N210"/>
  <c r="D210"/>
  <c r="E210" s="1"/>
  <c r="D211" l="1"/>
  <c r="N211" s="1"/>
  <c r="E211" l="1"/>
  <c r="D212"/>
  <c r="D215"/>
  <c r="D216" l="1"/>
  <c r="N215" l="1"/>
  <c r="C215"/>
  <c r="E215" s="1"/>
  <c r="C216" l="1"/>
  <c r="N216"/>
  <c r="C218"/>
  <c r="C219" s="1"/>
  <c r="E216" l="1"/>
  <c r="D218"/>
  <c r="E218" s="1"/>
  <c r="D219" l="1"/>
  <c r="E219" l="1"/>
  <c r="L222"/>
  <c r="C221"/>
  <c r="C222" s="1"/>
  <c r="M222"/>
  <c r="D221"/>
  <c r="D222" s="1"/>
  <c r="C224"/>
  <c r="C225" s="1"/>
  <c r="D224"/>
  <c r="D225" s="1"/>
  <c r="E225" l="1"/>
  <c r="E224"/>
  <c r="C227"/>
  <c r="C228" s="1"/>
  <c r="C229" s="1"/>
  <c r="D227" l="1"/>
  <c r="D228" l="1"/>
  <c r="D229" s="1"/>
  <c r="N229" l="1"/>
  <c r="E229"/>
  <c r="N232"/>
  <c r="C232"/>
  <c r="E232" s="1"/>
  <c r="C233" l="1"/>
  <c r="N233" l="1"/>
  <c r="E233"/>
  <c r="D236"/>
  <c r="N236"/>
  <c r="C236"/>
  <c r="E236" s="1"/>
  <c r="D235"/>
  <c r="D237" l="1"/>
  <c r="N235" l="1"/>
  <c r="C235"/>
  <c r="E235" s="1"/>
  <c r="C237" l="1"/>
  <c r="N237" l="1"/>
  <c r="E237"/>
  <c r="C240"/>
  <c r="N240"/>
  <c r="D240"/>
  <c r="E240" s="1"/>
  <c r="C239"/>
  <c r="N239"/>
  <c r="D239"/>
  <c r="E239" s="1"/>
  <c r="C241"/>
  <c r="C242" s="1"/>
  <c r="D241" l="1"/>
  <c r="E241" s="1"/>
  <c r="N241"/>
  <c r="D242" l="1"/>
  <c r="N242" l="1"/>
  <c r="E242"/>
  <c r="C247"/>
  <c r="C248" s="1"/>
  <c r="N247"/>
  <c r="D247"/>
  <c r="E247" s="1"/>
  <c r="D248" l="1"/>
  <c r="N248"/>
  <c r="D250"/>
  <c r="D251" s="1"/>
  <c r="E248" l="1"/>
  <c r="N250"/>
  <c r="C250"/>
  <c r="E250" s="1"/>
  <c r="C251" l="1"/>
  <c r="E251" s="1"/>
  <c r="N251"/>
  <c r="C253"/>
  <c r="C254" s="1"/>
  <c r="D253" l="1"/>
  <c r="D254" s="1"/>
  <c r="C256"/>
  <c r="C257" s="1"/>
  <c r="C258" s="1"/>
  <c r="N256" l="1"/>
  <c r="D256"/>
  <c r="E256" s="1"/>
  <c r="D257" l="1"/>
  <c r="E257" s="1"/>
  <c r="N257" l="1"/>
  <c r="D258"/>
  <c r="E258" s="1"/>
  <c r="N258"/>
  <c r="D261"/>
  <c r="D262" s="1"/>
  <c r="C261" l="1"/>
  <c r="E261" s="1"/>
  <c r="C262" l="1"/>
  <c r="E262" l="1"/>
  <c r="D264"/>
  <c r="D265" l="1"/>
  <c r="C264" l="1"/>
  <c r="E264" s="1"/>
  <c r="C265" l="1"/>
  <c r="E265" l="1"/>
  <c r="D267"/>
  <c r="M268"/>
  <c r="M284" s="1"/>
  <c r="D268" l="1"/>
  <c r="C267"/>
  <c r="E267" s="1"/>
  <c r="L268"/>
  <c r="L284" s="1"/>
  <c r="C268" l="1"/>
  <c r="E268" l="1"/>
  <c r="D270"/>
  <c r="D271" l="1"/>
  <c r="C270" l="1"/>
  <c r="C271" s="1"/>
  <c r="E271" l="1"/>
  <c r="E270"/>
  <c r="C273"/>
  <c r="C274" s="1"/>
  <c r="N273"/>
  <c r="D273"/>
  <c r="E273" l="1"/>
  <c r="D274"/>
  <c r="E274" s="1"/>
  <c r="N274"/>
  <c r="C276"/>
  <c r="C277" s="1"/>
  <c r="N276"/>
  <c r="N277"/>
  <c r="D276"/>
  <c r="D282"/>
  <c r="D283" s="1"/>
  <c r="E276" l="1"/>
  <c r="D277"/>
  <c r="E277" s="1"/>
  <c r="D284" l="1"/>
  <c r="D285"/>
  <c r="M285"/>
  <c r="N282"/>
  <c r="C282"/>
  <c r="E282" s="1"/>
  <c r="C283" l="1"/>
  <c r="E283" l="1"/>
  <c r="E284"/>
  <c r="N283"/>
  <c r="N207"/>
  <c r="C207"/>
  <c r="E207" s="1"/>
  <c r="N284" l="1"/>
  <c r="L285"/>
  <c r="C208"/>
  <c r="N208" l="1"/>
  <c r="E208"/>
  <c r="C212"/>
  <c r="E212" l="1"/>
  <c r="N212"/>
  <c r="C285"/>
  <c r="N285" l="1"/>
  <c r="E285"/>
  <c r="C109"/>
  <c r="N109"/>
  <c r="D109"/>
  <c r="E109" s="1"/>
</calcChain>
</file>

<file path=xl/sharedStrings.xml><?xml version="1.0" encoding="utf-8"?>
<sst xmlns="http://schemas.openxmlformats.org/spreadsheetml/2006/main" count="309" uniqueCount="121">
  <si>
    <t>№ п/п</t>
  </si>
  <si>
    <t>Наименование муниципальной программы</t>
  </si>
  <si>
    <t>Муниципальная программа "Развитие образования"</t>
  </si>
  <si>
    <t>Муниципальная программа "Социальная поддержка граждан"</t>
  </si>
  <si>
    <t>Муниципальная программа  "Комплексное и устойчивое развитие муниципального образования Кавказский район в сфере строительства, архитектуры, дорожного хозяйства и жилищно-коммунального хозяйства"</t>
  </si>
  <si>
    <t xml:space="preserve">Муниципальная программа "Развитие топливно-энергетического комплекса" </t>
  </si>
  <si>
    <t>Муниципальная программа "Защита населения и территорий  от чрезвычайных ситуаций природного и техногенного характера"</t>
  </si>
  <si>
    <t>Муниципальная программа "Обеспечение безопасности населения"</t>
  </si>
  <si>
    <t>Муниципальная программа "Развитие культуры"</t>
  </si>
  <si>
    <t>Муниципальная программа "Развитие физической культуры и спорта"</t>
  </si>
  <si>
    <t>Муниципальная программа "Экономическое развитие и инновационная экономика"</t>
  </si>
  <si>
    <t>Муниципальная программа "Молодежь Кавказского района"</t>
  </si>
  <si>
    <t>Муниципальная программа "Информационное общество муниципального образования Кавказский район"</t>
  </si>
  <si>
    <t>Муниципальная программа "Развитие сельского хозяйства и регулирование рынков сельскохозяйственной продукции,сырья и продовольствия"</t>
  </si>
  <si>
    <t xml:space="preserve">Муниципальная программа "Организация отдыха и  оздоровления  детей и подростков" </t>
  </si>
  <si>
    <t>Муниципальная программа "Развитие здравоохранения"</t>
  </si>
  <si>
    <t>% исполнения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</si>
  <si>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</si>
  <si>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</si>
  <si>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</si>
  <si>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</si>
  <si>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</si>
  <si>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</si>
  <si>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</si>
  <si>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</si>
  <si>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</si>
  <si>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в том числе федеральные средства</t>
  </si>
  <si>
    <t>в том числе  краевые средства</t>
  </si>
  <si>
    <t>Основное мероприятие №1. Развитие системы дошкольного образования в муниципальном образовании Кавказский район</t>
  </si>
  <si>
    <t>Управление  образования администрации МО Кавказский район</t>
  </si>
  <si>
    <t>Основное мероприятие №2. Развитие системы общего образования в муниципальном образовании Кавказский район</t>
  </si>
  <si>
    <t>Итого по основному мероприятию</t>
  </si>
  <si>
    <t>Основное мероприятие №3. Развитие системы дополнительного образования в муниципальном образовании Кавказский район</t>
  </si>
  <si>
    <t>Основное мероприятие №4. Финансовое обеспечение деятельности органов управления «Руководство и управление в сфере образования»</t>
  </si>
  <si>
    <t>Основное мероприятие №5. Финансовое обеспечение деятельности казенных учреждений</t>
  </si>
  <si>
    <t xml:space="preserve">Основное мероприятие №7.       Прочие мероприятия в области образования. Финансовое обеспечение деятельности прочих учреждений образования </t>
  </si>
  <si>
    <t>Подпрограмма № 1 "Обеспечение жильем детей-сирот и детей, оставшихся без попечения родителей"</t>
  </si>
  <si>
    <t>Управление имущественных отношений администрации МО Кавказский район</t>
  </si>
  <si>
    <t>Подпрограмма № 2  "Поддержка некоммерческой общественной организации Совет ветеранов войны, труда, Вооруженных сил и правоохранительных органов муниципального образования Кавказский район"</t>
  </si>
  <si>
    <t>Администрация МО Кавказский район</t>
  </si>
  <si>
    <t>Итого по подпрограмме</t>
  </si>
  <si>
    <t>Подпрограмма №3."Социальная поддержка детей-сирот и детей, оставшихся без попечения родителей"</t>
  </si>
  <si>
    <t>Подпрограмма №4. "Дополнительное материальное  обеспечение лиц, замещавших муниципальные должности и должности муниципальной службы в муниципальном образовании Кавказский район"</t>
  </si>
  <si>
    <t>Подпрограмма №5.                    "Доступная среда в муниципальном образовании Кавказский район"</t>
  </si>
  <si>
    <t>Управление образования администрации МО Кавказский район</t>
  </si>
  <si>
    <t>Отдел культуры администрации МО Кавказский район</t>
  </si>
  <si>
    <t>Отдел по физической культуре и спорту администрации МО  Кавказский район</t>
  </si>
  <si>
    <t>Подпрограмма №1 "Строительство объектов социальной инфраструктуры в муниципальном образовании Кавказский район"</t>
  </si>
  <si>
    <t>Подпрограмма №2 "Повышение безопасности  дорожного движения в муниципальном образовании Кавказский район"</t>
  </si>
  <si>
    <t>Основное мероприятие №1. Подготовка  материалов для отвода земельных участков</t>
  </si>
  <si>
    <t>Основное мероприятие №2. «Осуществление отдельных государственных полномочий по ведению учета граждан отдельных категорий в качестве нуждающихся в жилых помещениях»</t>
  </si>
  <si>
    <t>Основное мероприятие №3. «Капитальный ремонт  общего имущества   собственников  помещений в многоквартирных домах, находящихся в собственности МО  Кавказский район»</t>
  </si>
  <si>
    <t>Подпрограмма №1. "Газификация муниципального образования Кавказский район"</t>
  </si>
  <si>
    <t>ВСЕГО по муниципальной программе</t>
  </si>
  <si>
    <t>МКУ "Управление по делам гражданской обороны и чрезвычайным ситуациям МО Кавказский район"</t>
  </si>
  <si>
    <t xml:space="preserve">Подпрограмма №2. «Мероприятия по обеспечению деятельности, связанной с проведением аварийно-спасательных и других неотложных работ при чрезвычайных ситуациях»  </t>
  </si>
  <si>
    <t xml:space="preserve">Подпрограмма №3. «Снижение рисков, смягчение последствий чрезвычайных ситуаций природного и техногенного характера  и гражданская оборона в муниципальном образовании Кавказский район» </t>
  </si>
  <si>
    <t>Подпрограмма №1 «Профилактика терроризма и  экстремизма, а также минимизации и (или) ликвидации последствий проявления терроризма и экстремизма  на территории муниципального образования Кавказский район»</t>
  </si>
  <si>
    <t>Отдел молодежной политики администрации МО Кавказский район</t>
  </si>
  <si>
    <t>Подпрограмма №2 «Развитие и поддержка казачества на территории муниципального образования Кавказский район»</t>
  </si>
  <si>
    <t xml:space="preserve">Подпрограмма №4  «Профилактика правонарушений и охрана общественного порядка на территории муниципального образования Кавказский район» </t>
  </si>
  <si>
    <t xml:space="preserve">Подпрограмма  №5 «Обеспечение пожарной безопасности» </t>
  </si>
  <si>
    <t xml:space="preserve">Подпрограмма №6 « Гармонизация межнациональных и межконфессиональных отношений в МО Кавказский район» </t>
  </si>
  <si>
    <t xml:space="preserve">Подпрограмма №7 «Противодействие коррупции в муниципальном образовании Кавказский район» </t>
  </si>
  <si>
    <t>Подпрограмма №8 "Создание системы комплексного обеспечения безопасности жизнедеятельности муниципального образования Кавказский район"</t>
  </si>
  <si>
    <t>Основное мероприятие №1 «Руководство и управление в сфере культуры и искусства»</t>
  </si>
  <si>
    <t>Основное мероприятие №2 «Реализация дополнительных предпрофессиональных общеобразовательных программ в области искусств»</t>
  </si>
  <si>
    <t>Основное мероприятие №3 «Организация библиотечного обслуживания населения МО Кавказский район»</t>
  </si>
  <si>
    <t>Основное мероприятие №4 «Методическое обслуживание учреждений культуры»</t>
  </si>
  <si>
    <t>Основное мероприятие №5 «Обеспечение организации и осуществления бухгалтерского учета»</t>
  </si>
  <si>
    <t>Основное мероприятие №6 «Создание условий для организации досуга и культуры»</t>
  </si>
  <si>
    <t>Основное мероприятие №1 «Руководство и управление в сфере физической культуры и спорта»</t>
  </si>
  <si>
    <t>Основное мероприятие №2 «Реализация программ дополнительного образования физкультурно-спортивной направленности»</t>
  </si>
  <si>
    <t>Основное мероприятие № 3 «Реализация программ в области физической культуры и спорта»</t>
  </si>
  <si>
    <t>Основное мероприятие № 4 «Организация и проведение спортивно-массовых и физкультурно-оздоровительных мероприятий»</t>
  </si>
  <si>
    <t>Основное мероприятие №5 «Обеспечение условий для развития физической культуры и массового спорта, организация и проведение  физкультурно-оздоровительных и спортивных мероприятий»</t>
  </si>
  <si>
    <t>Основное мероприятие №6 «Предоставление субсидий физкультурно-спортивным организациям по игровым видам спорта(в том числе клубам и центрам)»</t>
  </si>
  <si>
    <t>Подпрограмма №1 "Формирование и продвижение инвестиционно привлекательного образа муниципального образования Кавказский район»</t>
  </si>
  <si>
    <t>Подпрограмма №2 «Поддержка и развитие малого и среднего предпринимательства в муниципальном образовании Кавказский район»</t>
  </si>
  <si>
    <t>Подпрограмма №3 «Снижение административных барьеров, повышение качества и доступности предоставления государственных и муниципальных услуг  на базе муниципального казенного учреждения «Многофункциональный центр»предоставления государственных и муниципальных услуг» МО Кавказский район »</t>
  </si>
  <si>
    <t>Подпрограмма  №3 «Обеспечение жильем молодых семей»:</t>
  </si>
  <si>
    <t xml:space="preserve">Основное мероприятие № 1:  Проведение мероприятий в сфере реализации молодёжной политики на территории муниципального образования Кавказский район   </t>
  </si>
  <si>
    <t>Основное мероприятие № 2: Обеспечение деятельности (оказание услуг) муниципальных учреждений в сфере молодежной политики</t>
  </si>
  <si>
    <t>Основное мероприятие №4: Обеспечение функций органов местного самоуправления (отдел молодежной политики)</t>
  </si>
  <si>
    <t>Основное мероприятие №1. Организация информационного обеспечения населения в средствах печати</t>
  </si>
  <si>
    <t xml:space="preserve">Основное мероприятие №2. Организация информационного обеспечения населения посредством телерадиовещания </t>
  </si>
  <si>
    <t>Основное мероприятие №1. Поддержка сельскохозяйственного производства</t>
  </si>
  <si>
    <t>Управление сельского хозяйства администрации МО Кавказский район</t>
  </si>
  <si>
    <t>Основное мероприятие №2. Развитие малых форм хозяйствования в АПК на территории муниципального образования Кавказский район</t>
  </si>
  <si>
    <t>Основное мероприятие №3. Предупреждение риска заноса, распространения и ликвидации очагов африканской чумы свиней на территории муниципального образования Кавказский район</t>
  </si>
  <si>
    <t>Основное мероприятие №4. Обеспечение эпизоотического, ветеринарно-санитарного благополучия в МО Кавказский район</t>
  </si>
  <si>
    <t xml:space="preserve">Подпрограмма №1. «Стимулирование и повышение эффективности труда в сельскохозяйственном производстве» </t>
  </si>
  <si>
    <t>Основное мероприятие №1. «Организация работы лагерей дневного пребывания на базе образовательных учреждений МО Кавказский район в период осенних, зимних, весенних и летних каникул»</t>
  </si>
  <si>
    <t>Основное мероприятие №3 «Организация отдыха в краевых и муниципальных профильных сменах в оздоровительных учреждениях Краснодарского края»</t>
  </si>
  <si>
    <t>Основное мероприятие №4 «Организация малозатратных форм отдыха:  туристических слётов, палаточных лагерей,  многодневных и однодневных походов, многодневных и однодневных  экспедиций,  участие в соревнованиях, конкурсах и мероприятиях туристско-краеведческой направленности (круглогодично)»</t>
  </si>
  <si>
    <t>Основное мероприятие № 6 «Работа дневных тематических площадок   и  вечерних спортивных площадок»</t>
  </si>
  <si>
    <t>Основное мероприятие №7 «Оздоровление подростков в возрасте от 14 до 17 лет в профильных сменах проводимых департаментом молодежной политики Краснодарского края, подведомственными учреждениями департамента молодежной политики Краснодарского края»</t>
  </si>
  <si>
    <t>Основное мероприятие №8 «Организация досуга подростков  на дворовых площадках по месту жительства и клубах по месту жительства»</t>
  </si>
  <si>
    <t>Основное мероприятие №9  «Оздоровление детей с хроническими патологиями на базе амбулаторно-поликлинических учреждений»</t>
  </si>
  <si>
    <t>Отдел здравоохранения администрации МО Кавказский район</t>
  </si>
  <si>
    <t>Основное мероприятие №1 . "Организация оказания медицинской помощи"</t>
  </si>
  <si>
    <t>Основное мероприятие №2: «Обеспечение лекарственными средствами и изделиями медицинского назначения отдельных групп населения, кроме групп населения, получающих инсулин, таблетированные  сахаропонижающие препараты, средства самоконтроля и диагностические средства, либо перенесших пересадки органов и тканей, получающих иммунодепресанты»</t>
  </si>
  <si>
    <t>Основное мероприятие №3: "Предоставление дополнительной денежной компенсации на усиленное питание доноров, безвозмездно сдавшим кровь и (или) ее компоненты  в учреждениях здравоохранения Кавказского района"</t>
  </si>
  <si>
    <t>Основное мероприятие №4 : «Предоставление мер социальной поддержки жертвам политических репрессий, труженикам тыла, ветеранам труда, ветеранам военной службы, достигшим возраста, дающего право на пенсию по старости, в бесплатном изготовлении и ремонте зубных протезов (кроме изготовленных из драгоценных металлов) в сложных клинических случаях зубопротезирования  в учреждениях здравоохранения Кавказского района»</t>
  </si>
  <si>
    <t>Основное мероприятие №5: «Прочие мероприятия в области здравоохранения"</t>
  </si>
  <si>
    <t>Подпрограмма №1.«Амбулаторно – поликлиническая помощь (строительство зданий врача общей практики)»</t>
  </si>
  <si>
    <t xml:space="preserve">ВСЕГО  РАСХОДЫ  ПО МП ЗА СЧЕТ СРЕДСТВ БЮДЖЕТА </t>
  </si>
  <si>
    <t>тыс.руб.</t>
  </si>
  <si>
    <t xml:space="preserve">Исполнено </t>
  </si>
  <si>
    <t xml:space="preserve">Подпрограмма №1. «Мероприятия по предупреждению и ликвидации чрезвычайных ситуаций, стихийных бедствий и их последствий и обучение  населения в области ГО и ЧС в МО Кавказский район» </t>
  </si>
  <si>
    <t>Основное мероприятие №4 «Организация транспортирования твердых коммунальных  отходов с мусороперегрузочной станции Кавказскогорайона на лицензированный полигон »</t>
  </si>
  <si>
    <t>в том числе  местные средства</t>
  </si>
  <si>
    <t>Подпрограмма № 3. «Модернизация систем теплоснабжения в муниципальном образовании Кавказский район»</t>
  </si>
  <si>
    <t xml:space="preserve">Мероприятие 6 "Меры социальной поддержки о предоставлении компенсационных выплат на возмещение расходов по оплате жилья, отопления и освещения отдельным категориям граждан, работающим и проживающим в сельских населенных пунктах муниципального образования Кавказский район"
</t>
  </si>
  <si>
    <t>№ 6  Финансовое обеспечение деятельности муниципального детского лагеря "Кубаночка"</t>
  </si>
  <si>
    <t>Подпрограмма № 2. "Энергосбережение и повышение энергетической эффективности на территории муниципального образования Кавказский район"</t>
  </si>
  <si>
    <t>Подпрограмма: «Обеспечение жильем малоимущих граждан, состоящих на учете в качестве нуждающихся в жилых помещениях»</t>
  </si>
  <si>
    <t>Основное мероприятие №5  "Организация экскурсий по краю, за пределами края, за пределами РФ"</t>
  </si>
  <si>
    <t>Основное мероприятие 7
"Создание благоприятных условий , в целях привлечения медицинских работников для работы в муниципальные бюджетные учреждения здравоохранения муниципального образования Кавказский район"</t>
  </si>
  <si>
    <t>Исполнение  муниципальных программ муниципального образования Кавказский район на 1.02.2018 г.                                                                                          (бюджетные средства)</t>
  </si>
  <si>
    <t>Уточненная сводная бюджетная роспись на 1.02.2018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</si>
</sst>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164" fontId="2" fillId="0" borderId="1" xfId="0" applyNumberFormat="1" applyFont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49" fontId="2" fillId="2" borderId="1" xfId="0" applyNumberFormat="1" applyFont="1" applyFill="1" applyBorder="1" applyAlignment="1">
      <alignment wrapText="1"/>
    </xf>
    <xf numFmtId="49" fontId="3" fillId="2" borderId="1" xfId="0" applyNumberFormat="1" applyFont="1" applyFill="1" applyBorder="1" applyAlignment="1">
      <alignment wrapText="1"/>
    </xf>
    <xf numFmtId="164" fontId="5" fillId="0" borderId="1" xfId="0" applyNumberFormat="1" applyFont="1" applyBorder="1" applyAlignment="1">
      <alignment wrapText="1"/>
    </xf>
    <xf numFmtId="164" fontId="5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 wrapText="1"/>
    </xf>
    <xf numFmtId="164" fontId="5" fillId="0" borderId="0" xfId="0" applyNumberFormat="1" applyFont="1" applyAlignment="1">
      <alignment horizontal="center" wrapText="1"/>
    </xf>
    <xf numFmtId="164" fontId="5" fillId="0" borderId="2" xfId="0" applyNumberFormat="1" applyFont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Border="1" applyAlignment="1">
      <alignment horizontal="center" wrapText="1"/>
    </xf>
    <xf numFmtId="164" fontId="7" fillId="0" borderId="1" xfId="0" applyNumberFormat="1" applyFont="1" applyBorder="1" applyAlignment="1">
      <alignment wrapText="1"/>
    </xf>
    <xf numFmtId="164" fontId="7" fillId="0" borderId="1" xfId="0" applyNumberFormat="1" applyFont="1" applyBorder="1" applyAlignment="1">
      <alignment horizontal="center" wrapText="1"/>
    </xf>
    <xf numFmtId="164" fontId="7" fillId="0" borderId="2" xfId="0" applyNumberFormat="1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164" fontId="5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wrapText="1"/>
    </xf>
    <xf numFmtId="164" fontId="2" fillId="0" borderId="0" xfId="0" applyNumberFormat="1" applyFont="1" applyBorder="1" applyAlignment="1">
      <alignment wrapText="1"/>
    </xf>
    <xf numFmtId="164" fontId="2" fillId="0" borderId="0" xfId="0" applyNumberFormat="1" applyFont="1" applyAlignment="1">
      <alignment wrapText="1"/>
    </xf>
    <xf numFmtId="164" fontId="4" fillId="0" borderId="1" xfId="0" applyNumberFormat="1" applyFont="1" applyBorder="1" applyAlignment="1">
      <alignment horizontal="center" wrapText="1"/>
    </xf>
    <xf numFmtId="49" fontId="1" fillId="2" borderId="3" xfId="0" applyNumberFormat="1" applyFont="1" applyFill="1" applyBorder="1" applyAlignment="1">
      <alignment wrapText="1"/>
    </xf>
    <xf numFmtId="164" fontId="10" fillId="0" borderId="1" xfId="0" applyNumberFormat="1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164" fontId="14" fillId="3" borderId="1" xfId="0" applyNumberFormat="1" applyFont="1" applyFill="1" applyBorder="1" applyAlignment="1">
      <alignment horizontal="center" wrapText="1"/>
    </xf>
    <xf numFmtId="164" fontId="14" fillId="0" borderId="1" xfId="0" applyNumberFormat="1" applyFont="1" applyBorder="1" applyAlignment="1">
      <alignment horizontal="center" wrapText="1"/>
    </xf>
    <xf numFmtId="164" fontId="14" fillId="3" borderId="1" xfId="0" applyNumberFormat="1" applyFont="1" applyFill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wrapText="1"/>
    </xf>
    <xf numFmtId="164" fontId="12" fillId="0" borderId="1" xfId="0" applyNumberFormat="1" applyFont="1" applyBorder="1" applyAlignment="1">
      <alignment horizontal="center" wrapText="1"/>
    </xf>
    <xf numFmtId="164" fontId="14" fillId="0" borderId="1" xfId="0" applyNumberFormat="1" applyFont="1" applyFill="1" applyBorder="1" applyAlignment="1">
      <alignment horizontal="center" wrapText="1"/>
    </xf>
    <xf numFmtId="164" fontId="7" fillId="0" borderId="1" xfId="0" applyNumberFormat="1" applyFont="1" applyBorder="1" applyAlignment="1">
      <alignment horizontal="center"/>
    </xf>
    <xf numFmtId="164" fontId="14" fillId="3" borderId="1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4" xfId="0" applyNumberFormat="1" applyFont="1" applyBorder="1" applyAlignment="1">
      <alignment horizontal="center" wrapText="1"/>
    </xf>
    <xf numFmtId="0" fontId="3" fillId="0" borderId="5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49" fontId="5" fillId="2" borderId="4" xfId="0" applyNumberFormat="1" applyFont="1" applyFill="1" applyBorder="1" applyAlignment="1">
      <alignment horizontal="center" wrapText="1"/>
    </xf>
    <xf numFmtId="49" fontId="5" fillId="2" borderId="5" xfId="0" applyNumberFormat="1" applyFont="1" applyFill="1" applyBorder="1" applyAlignment="1">
      <alignment horizontal="center" wrapText="1"/>
    </xf>
    <xf numFmtId="49" fontId="5" fillId="2" borderId="6" xfId="0" applyNumberFormat="1" applyFont="1" applyFill="1" applyBorder="1" applyAlignment="1">
      <alignment horizontal="center" wrapText="1"/>
    </xf>
    <xf numFmtId="0" fontId="3" fillId="0" borderId="4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49" fontId="3" fillId="3" borderId="4" xfId="0" applyNumberFormat="1" applyFont="1" applyFill="1" applyBorder="1" applyAlignment="1">
      <alignment wrapText="1"/>
    </xf>
    <xf numFmtId="0" fontId="3" fillId="3" borderId="6" xfId="0" applyFont="1" applyFill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2" fillId="0" borderId="4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49" fontId="2" fillId="0" borderId="4" xfId="0" applyNumberFormat="1" applyFont="1" applyBorder="1" applyAlignment="1">
      <alignment horizontal="left" wrapText="1"/>
    </xf>
    <xf numFmtId="49" fontId="3" fillId="0" borderId="4" xfId="0" applyNumberFormat="1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14" fillId="3" borderId="4" xfId="0" applyFont="1" applyFill="1" applyBorder="1" applyAlignment="1">
      <alignment wrapText="1"/>
    </xf>
    <xf numFmtId="0" fontId="15" fillId="3" borderId="6" xfId="0" applyFont="1" applyFill="1" applyBorder="1" applyAlignment="1">
      <alignment wrapText="1"/>
    </xf>
    <xf numFmtId="49" fontId="3" fillId="0" borderId="4" xfId="0" applyNumberFormat="1" applyFont="1" applyBorder="1" applyAlignment="1">
      <alignment horizontal="center" wrapText="1"/>
    </xf>
    <xf numFmtId="49" fontId="3" fillId="0" borderId="5" xfId="0" applyNumberFormat="1" applyFont="1" applyBorder="1" applyAlignment="1">
      <alignment horizontal="center" wrapText="1"/>
    </xf>
    <xf numFmtId="49" fontId="3" fillId="0" borderId="6" xfId="0" applyNumberFormat="1" applyFont="1" applyBorder="1" applyAlignment="1">
      <alignment horizontal="center" wrapText="1"/>
    </xf>
    <xf numFmtId="49" fontId="0" fillId="0" borderId="5" xfId="0" applyNumberFormat="1" applyBorder="1" applyAlignment="1">
      <alignment wrapText="1"/>
    </xf>
    <xf numFmtId="49" fontId="0" fillId="0" borderId="6" xfId="0" applyNumberFormat="1" applyBorder="1" applyAlignment="1">
      <alignment wrapText="1"/>
    </xf>
    <xf numFmtId="0" fontId="0" fillId="0" borderId="6" xfId="0" applyFont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49" fontId="2" fillId="0" borderId="4" xfId="0" applyNumberFormat="1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4" xfId="0" applyFont="1" applyBorder="1" applyAlignment="1">
      <alignment wrapText="1"/>
    </xf>
    <xf numFmtId="164" fontId="2" fillId="0" borderId="10" xfId="0" applyNumberFormat="1" applyFont="1" applyBorder="1" applyAlignment="1">
      <alignment horizontal="right" wrapText="1"/>
    </xf>
    <xf numFmtId="164" fontId="0" fillId="0" borderId="10" xfId="0" applyNumberFormat="1" applyBorder="1" applyAlignment="1">
      <alignment horizontal="right" wrapText="1"/>
    </xf>
    <xf numFmtId="49" fontId="6" fillId="2" borderId="4" xfId="0" applyNumberFormat="1" applyFont="1" applyFill="1" applyBorder="1" applyAlignment="1">
      <alignment horizontal="center" wrapText="1"/>
    </xf>
    <xf numFmtId="49" fontId="6" fillId="2" borderId="5" xfId="0" applyNumberFormat="1" applyFont="1" applyFill="1" applyBorder="1" applyAlignment="1">
      <alignment horizontal="center" wrapText="1"/>
    </xf>
    <xf numFmtId="49" fontId="6" fillId="2" borderId="6" xfId="0" applyNumberFormat="1" applyFont="1" applyFill="1" applyBorder="1" applyAlignment="1">
      <alignment horizontal="center" wrapText="1"/>
    </xf>
    <xf numFmtId="49" fontId="3" fillId="0" borderId="4" xfId="0" applyNumberFormat="1" applyFont="1" applyBorder="1" applyAlignment="1">
      <alignment wrapText="1"/>
    </xf>
    <xf numFmtId="49" fontId="14" fillId="3" borderId="4" xfId="0" applyNumberFormat="1" applyFont="1" applyFill="1" applyBorder="1" applyAlignment="1">
      <alignment horizontal="left" wrapText="1"/>
    </xf>
    <xf numFmtId="0" fontId="15" fillId="3" borderId="6" xfId="0" applyFont="1" applyFill="1" applyBorder="1" applyAlignment="1">
      <alignment horizontal="left" wrapText="1"/>
    </xf>
    <xf numFmtId="49" fontId="6" fillId="2" borderId="9" xfId="0" applyNumberFormat="1" applyFont="1" applyFill="1" applyBorder="1" applyAlignment="1">
      <alignment horizontal="center" wrapText="1"/>
    </xf>
    <xf numFmtId="49" fontId="6" fillId="2" borderId="10" xfId="0" applyNumberFormat="1" applyFont="1" applyFill="1" applyBorder="1" applyAlignment="1">
      <alignment horizontal="center" wrapText="1"/>
    </xf>
    <xf numFmtId="49" fontId="6" fillId="2" borderId="11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164" fontId="4" fillId="0" borderId="4" xfId="0" applyNumberFormat="1" applyFont="1" applyBorder="1" applyAlignment="1">
      <alignment horizontal="center" wrapText="1"/>
    </xf>
    <xf numFmtId="164" fontId="4" fillId="0" borderId="5" xfId="0" applyNumberFormat="1" applyFont="1" applyBorder="1" applyAlignment="1">
      <alignment horizontal="center" wrapText="1"/>
    </xf>
    <xf numFmtId="164" fontId="4" fillId="0" borderId="6" xfId="0" applyNumberFormat="1" applyFont="1" applyBorder="1" applyAlignment="1">
      <alignment horizontal="center" wrapText="1"/>
    </xf>
    <xf numFmtId="164" fontId="4" fillId="0" borderId="2" xfId="0" applyNumberFormat="1" applyFont="1" applyBorder="1" applyAlignment="1">
      <alignment horizontal="center" wrapText="1"/>
    </xf>
    <xf numFmtId="164" fontId="4" fillId="0" borderId="3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3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12" fillId="3" borderId="1" xfId="0" applyFont="1" applyFill="1" applyBorder="1" applyAlignment="1">
      <alignment wrapText="1"/>
    </xf>
    <xf numFmtId="0" fontId="13" fillId="3" borderId="1" xfId="0" applyFont="1" applyFill="1" applyBorder="1" applyAlignment="1">
      <alignment wrapText="1"/>
    </xf>
    <xf numFmtId="0" fontId="14" fillId="3" borderId="6" xfId="0" applyFont="1" applyFill="1" applyBorder="1" applyAlignment="1">
      <alignment horizontal="left" wrapText="1"/>
    </xf>
    <xf numFmtId="49" fontId="3" fillId="0" borderId="6" xfId="0" applyNumberFormat="1" applyFont="1" applyBorder="1" applyAlignment="1">
      <alignment horizontal="left" wrapText="1"/>
    </xf>
    <xf numFmtId="49" fontId="3" fillId="0" borderId="6" xfId="0" applyNumberFormat="1" applyFont="1" applyBorder="1" applyAlignment="1">
      <alignment wrapText="1"/>
    </xf>
    <xf numFmtId="49" fontId="14" fillId="3" borderId="4" xfId="0" applyNumberFormat="1" applyFont="1" applyFill="1" applyBorder="1" applyAlignment="1">
      <alignment wrapText="1"/>
    </xf>
    <xf numFmtId="0" fontId="14" fillId="3" borderId="6" xfId="0" applyFont="1" applyFill="1" applyBorder="1" applyAlignment="1">
      <alignment wrapText="1"/>
    </xf>
    <xf numFmtId="49" fontId="2" fillId="0" borderId="1" xfId="0" applyNumberFormat="1" applyFont="1" applyBorder="1" applyAlignment="1">
      <alignment horizontal="center" wrapText="1"/>
    </xf>
    <xf numFmtId="49" fontId="0" fillId="0" borderId="1" xfId="0" applyNumberFormat="1" applyFont="1" applyBorder="1" applyAlignment="1">
      <alignment horizontal="center" wrapText="1"/>
    </xf>
    <xf numFmtId="49" fontId="0" fillId="0" borderId="6" xfId="0" applyNumberFormat="1" applyBorder="1" applyAlignment="1">
      <alignment horizontal="left" wrapText="1"/>
    </xf>
    <xf numFmtId="49" fontId="2" fillId="0" borderId="6" xfId="0" applyNumberFormat="1" applyFont="1" applyBorder="1" applyAlignment="1">
      <alignment horizontal="left" wrapText="1"/>
    </xf>
    <xf numFmtId="49" fontId="8" fillId="0" borderId="4" xfId="0" applyNumberFormat="1" applyFont="1" applyBorder="1" applyAlignment="1">
      <alignment horizontal="left" wrapText="1"/>
    </xf>
    <xf numFmtId="0" fontId="8" fillId="0" borderId="6" xfId="0" applyFont="1" applyBorder="1" applyAlignment="1">
      <alignment horizontal="left" wrapText="1"/>
    </xf>
    <xf numFmtId="0" fontId="0" fillId="0" borderId="6" xfId="0" applyBorder="1" applyAlignment="1">
      <alignment horizontal="left"/>
    </xf>
    <xf numFmtId="0" fontId="3" fillId="0" borderId="1" xfId="0" applyFont="1" applyBorder="1" applyAlignment="1">
      <alignment horizontal="left" wrapText="1"/>
    </xf>
    <xf numFmtId="49" fontId="0" fillId="0" borderId="5" xfId="0" applyNumberFormat="1" applyBorder="1" applyAlignment="1">
      <alignment horizontal="center" wrapText="1"/>
    </xf>
    <xf numFmtId="49" fontId="0" fillId="0" borderId="6" xfId="0" applyNumberFormat="1" applyBorder="1" applyAlignment="1">
      <alignment horizontal="center" wrapText="1"/>
    </xf>
    <xf numFmtId="0" fontId="16" fillId="0" borderId="6" xfId="0" applyFont="1" applyBorder="1" applyAlignment="1">
      <alignment horizontal="left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49" fontId="2" fillId="0" borderId="4" xfId="0" applyNumberFormat="1" applyFont="1" applyFill="1" applyBorder="1" applyAlignment="1">
      <alignment horizontal="left" wrapText="1"/>
    </xf>
    <xf numFmtId="0" fontId="3" fillId="0" borderId="4" xfId="0" applyNumberFormat="1" applyFont="1" applyBorder="1" applyAlignment="1">
      <alignment horizontal="left" wrapText="1"/>
    </xf>
    <xf numFmtId="0" fontId="0" fillId="0" borderId="5" xfId="0" applyNumberFormat="1" applyBorder="1" applyAlignment="1">
      <alignment wrapText="1"/>
    </xf>
    <xf numFmtId="0" fontId="0" fillId="0" borderId="6" xfId="0" applyNumberForma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85"/>
  <sheetViews>
    <sheetView tabSelected="1" topLeftCell="C276" zoomScale="70" zoomScaleNormal="70" workbookViewId="0">
      <selection activeCell="H285" sqref="H285"/>
    </sheetView>
  </sheetViews>
  <sheetFormatPr defaultColWidth="7.7109375" defaultRowHeight="15.75"/>
  <cols>
    <col min="1" max="1" width="6.28515625" style="1" customWidth="1"/>
    <col min="2" max="2" width="48.28515625" style="1" customWidth="1"/>
    <col min="3" max="4" width="12.42578125" style="25" customWidth="1"/>
    <col min="5" max="5" width="8.140625" style="25" customWidth="1"/>
    <col min="6" max="6" width="12.28515625" style="25" customWidth="1"/>
    <col min="7" max="7" width="12.140625" style="25" customWidth="1"/>
    <col min="8" max="8" width="10.28515625" style="25" customWidth="1"/>
    <col min="9" max="10" width="12.42578125" style="25" customWidth="1"/>
    <col min="11" max="11" width="8.42578125" style="25" customWidth="1"/>
    <col min="12" max="13" width="13" style="25" customWidth="1"/>
    <col min="14" max="14" width="10.28515625" style="25" bestFit="1" customWidth="1"/>
    <col min="15" max="15" width="7.7109375" style="1"/>
    <col min="16" max="16" width="10.5703125" style="1" bestFit="1" customWidth="1"/>
    <col min="17" max="17" width="11.140625" style="1" customWidth="1"/>
    <col min="18" max="16384" width="7.7109375" style="1"/>
  </cols>
  <sheetData>
    <row r="1" spans="1:14" ht="40.5" customHeight="1">
      <c r="A1" s="82" t="s">
        <v>119</v>
      </c>
      <c r="B1" s="82"/>
      <c r="C1" s="82"/>
      <c r="D1" s="82"/>
      <c r="E1" s="82"/>
      <c r="F1" s="83"/>
      <c r="G1" s="83"/>
      <c r="H1" s="83"/>
      <c r="I1" s="83"/>
      <c r="J1" s="83"/>
      <c r="K1" s="83"/>
    </row>
    <row r="2" spans="1:14" ht="14.25" customHeight="1">
      <c r="E2" s="71" t="s">
        <v>107</v>
      </c>
      <c r="F2" s="72"/>
      <c r="G2" s="72"/>
      <c r="H2" s="72"/>
      <c r="I2" s="72"/>
      <c r="J2" s="72"/>
      <c r="K2" s="72"/>
    </row>
    <row r="3" spans="1:14" ht="19.5" customHeight="1">
      <c r="A3" s="89" t="s">
        <v>0</v>
      </c>
      <c r="B3" s="89" t="s">
        <v>1</v>
      </c>
      <c r="C3" s="87" t="s">
        <v>120</v>
      </c>
      <c r="D3" s="87" t="s">
        <v>108</v>
      </c>
      <c r="E3" s="87" t="s">
        <v>16</v>
      </c>
      <c r="F3" s="84" t="s">
        <v>26</v>
      </c>
      <c r="G3" s="85"/>
      <c r="H3" s="86"/>
      <c r="I3" s="84" t="s">
        <v>27</v>
      </c>
      <c r="J3" s="85"/>
      <c r="K3" s="86"/>
      <c r="L3" s="84" t="s">
        <v>111</v>
      </c>
      <c r="M3" s="85"/>
      <c r="N3" s="86"/>
    </row>
    <row r="4" spans="1:14" ht="75" customHeight="1">
      <c r="A4" s="90"/>
      <c r="B4" s="90"/>
      <c r="C4" s="88"/>
      <c r="D4" s="88"/>
      <c r="E4" s="88"/>
      <c r="F4" s="26" t="s">
        <v>120</v>
      </c>
      <c r="G4" s="26" t="s">
        <v>108</v>
      </c>
      <c r="H4" s="26" t="s">
        <v>16</v>
      </c>
      <c r="I4" s="26" t="s">
        <v>120</v>
      </c>
      <c r="J4" s="26" t="s">
        <v>108</v>
      </c>
      <c r="K4" s="26" t="s">
        <v>16</v>
      </c>
      <c r="L4" s="26" t="s">
        <v>120</v>
      </c>
      <c r="M4" s="26" t="s">
        <v>108</v>
      </c>
      <c r="N4" s="26" t="s">
        <v>16</v>
      </c>
    </row>
    <row r="5" spans="1:14" ht="19.5" customHeight="1">
      <c r="A5" s="15" t="s">
        <v>17</v>
      </c>
      <c r="B5" s="73" t="s">
        <v>2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5"/>
    </row>
    <row r="6" spans="1:14" ht="15.75" customHeight="1">
      <c r="A6" s="61" t="s">
        <v>28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3"/>
    </row>
    <row r="7" spans="1:14" ht="32.25" customHeight="1">
      <c r="A7" s="56" t="s">
        <v>29</v>
      </c>
      <c r="B7" s="55"/>
      <c r="C7" s="12">
        <f>F7+I7+L7</f>
        <v>455512.9</v>
      </c>
      <c r="D7" s="18">
        <f>G7+J7+M7</f>
        <v>12624.3</v>
      </c>
      <c r="E7" s="12">
        <f>D7/C7*100</f>
        <v>2.7714473069807681</v>
      </c>
      <c r="F7" s="12"/>
      <c r="G7" s="12"/>
      <c r="H7" s="12"/>
      <c r="I7" s="12">
        <v>308487.90000000002</v>
      </c>
      <c r="J7" s="12">
        <v>5492</v>
      </c>
      <c r="K7" s="12">
        <f>J7/I7*100</f>
        <v>1.7802967312494267</v>
      </c>
      <c r="L7" s="12">
        <v>147025</v>
      </c>
      <c r="M7" s="12">
        <v>7132.3</v>
      </c>
      <c r="N7" s="12">
        <f>M7/L7*100</f>
        <v>4.8510797483421184</v>
      </c>
    </row>
    <row r="8" spans="1:14">
      <c r="A8" s="57" t="s">
        <v>31</v>
      </c>
      <c r="B8" s="55"/>
      <c r="C8" s="10">
        <f>C7</f>
        <v>455512.9</v>
      </c>
      <c r="D8" s="10">
        <f>D7</f>
        <v>12624.3</v>
      </c>
      <c r="E8" s="10">
        <f>D8/C8*100</f>
        <v>2.7714473069807681</v>
      </c>
      <c r="F8" s="10">
        <f t="shared" ref="F8:G8" si="0">F7</f>
        <v>0</v>
      </c>
      <c r="G8" s="10">
        <f t="shared" si="0"/>
        <v>0</v>
      </c>
      <c r="H8" s="10"/>
      <c r="I8" s="10">
        <f t="shared" ref="I8:J8" si="1">I7</f>
        <v>308487.90000000002</v>
      </c>
      <c r="J8" s="10">
        <f t="shared" si="1"/>
        <v>5492</v>
      </c>
      <c r="K8" s="10">
        <f>J8/I8*100</f>
        <v>1.7802967312494267</v>
      </c>
      <c r="L8" s="10">
        <f>L7</f>
        <v>147025</v>
      </c>
      <c r="M8" s="10">
        <f>M7</f>
        <v>7132.3</v>
      </c>
      <c r="N8" s="10">
        <f>M8/L8*100</f>
        <v>4.8510797483421184</v>
      </c>
    </row>
    <row r="9" spans="1:14" ht="15.75" customHeight="1">
      <c r="A9" s="61" t="s">
        <v>30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3"/>
    </row>
    <row r="10" spans="1:14" ht="28.5" customHeight="1">
      <c r="A10" s="56" t="s">
        <v>29</v>
      </c>
      <c r="B10" s="55"/>
      <c r="C10" s="12">
        <f>I10+L10+F10</f>
        <v>501943.2</v>
      </c>
      <c r="D10" s="12">
        <f>J10+M10+G10</f>
        <v>12322.099999999999</v>
      </c>
      <c r="E10" s="12">
        <f t="shared" ref="E10:E11" si="2">D10/C10*100</f>
        <v>2.4548793568674698</v>
      </c>
      <c r="F10" s="12"/>
      <c r="G10" s="12"/>
      <c r="H10" s="12"/>
      <c r="I10" s="12">
        <v>412013.2</v>
      </c>
      <c r="J10" s="12">
        <v>8782.4</v>
      </c>
      <c r="K10" s="12">
        <f t="shared" ref="K10:K11" si="3">J10/I10*100</f>
        <v>2.1315821920268574</v>
      </c>
      <c r="L10" s="12">
        <v>89930</v>
      </c>
      <c r="M10" s="12">
        <v>3539.7</v>
      </c>
      <c r="N10" s="12">
        <f t="shared" ref="N10:N11" si="4">M10/L10*100</f>
        <v>3.9360613810741683</v>
      </c>
    </row>
    <row r="11" spans="1:14">
      <c r="A11" s="57" t="s">
        <v>31</v>
      </c>
      <c r="B11" s="49"/>
      <c r="C11" s="10">
        <f>C10</f>
        <v>501943.2</v>
      </c>
      <c r="D11" s="10">
        <f>D10</f>
        <v>12322.099999999999</v>
      </c>
      <c r="E11" s="10">
        <f t="shared" si="2"/>
        <v>2.4548793568674698</v>
      </c>
      <c r="F11" s="10">
        <f t="shared" ref="F11:G11" si="5">F10</f>
        <v>0</v>
      </c>
      <c r="G11" s="10">
        <f t="shared" si="5"/>
        <v>0</v>
      </c>
      <c r="H11" s="10"/>
      <c r="I11" s="10">
        <f t="shared" ref="I11:J11" si="6">I10</f>
        <v>412013.2</v>
      </c>
      <c r="J11" s="10">
        <f t="shared" si="6"/>
        <v>8782.4</v>
      </c>
      <c r="K11" s="10">
        <f t="shared" si="3"/>
        <v>2.1315821920268574</v>
      </c>
      <c r="L11" s="10">
        <f>SUM(L10)</f>
        <v>89930</v>
      </c>
      <c r="M11" s="10">
        <f>SUM(M10)</f>
        <v>3539.7</v>
      </c>
      <c r="N11" s="10">
        <f t="shared" si="4"/>
        <v>3.9360613810741683</v>
      </c>
    </row>
    <row r="12" spans="1:14" ht="15.75" customHeight="1">
      <c r="A12" s="39" t="s">
        <v>32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1"/>
    </row>
    <row r="13" spans="1:14" ht="27.75" customHeight="1">
      <c r="A13" s="54" t="s">
        <v>29</v>
      </c>
      <c r="B13" s="55"/>
      <c r="C13" s="12">
        <f>I13+L13+F13</f>
        <v>45805.7</v>
      </c>
      <c r="D13" s="12">
        <f>J13+M13+G13</f>
        <v>945.6</v>
      </c>
      <c r="E13" s="12">
        <f t="shared" ref="E13:E14" si="7">D13/C13*100</f>
        <v>2.0643719013135922</v>
      </c>
      <c r="F13" s="12"/>
      <c r="G13" s="12"/>
      <c r="H13" s="12"/>
      <c r="I13" s="12">
        <v>435.7</v>
      </c>
      <c r="J13" s="12">
        <v>0</v>
      </c>
      <c r="K13" s="12">
        <f t="shared" ref="K13:K14" si="8">J13/I13*100</f>
        <v>0</v>
      </c>
      <c r="L13" s="12">
        <v>45370</v>
      </c>
      <c r="M13" s="12">
        <v>945.6</v>
      </c>
      <c r="N13" s="12">
        <f>M13/L13*100</f>
        <v>2.0841966056865773</v>
      </c>
    </row>
    <row r="14" spans="1:14">
      <c r="A14" s="48" t="s">
        <v>31</v>
      </c>
      <c r="B14" s="49"/>
      <c r="C14" s="10">
        <f>C13</f>
        <v>45805.7</v>
      </c>
      <c r="D14" s="10">
        <f>D13</f>
        <v>945.6</v>
      </c>
      <c r="E14" s="10">
        <f t="shared" si="7"/>
        <v>2.0643719013135922</v>
      </c>
      <c r="F14" s="10">
        <f t="shared" ref="F14:G14" si="9">F13</f>
        <v>0</v>
      </c>
      <c r="G14" s="10">
        <f t="shared" si="9"/>
        <v>0</v>
      </c>
      <c r="H14" s="10"/>
      <c r="I14" s="10">
        <f t="shared" ref="I14:J14" si="10">I13</f>
        <v>435.7</v>
      </c>
      <c r="J14" s="10">
        <f t="shared" si="10"/>
        <v>0</v>
      </c>
      <c r="K14" s="10">
        <f t="shared" si="8"/>
        <v>0</v>
      </c>
      <c r="L14" s="10">
        <f>SUM(L13)</f>
        <v>45370</v>
      </c>
      <c r="M14" s="10">
        <f>SUM(M13)</f>
        <v>945.6</v>
      </c>
      <c r="N14" s="10">
        <f>M14/L14*100</f>
        <v>2.0841966056865773</v>
      </c>
    </row>
    <row r="15" spans="1:14" ht="15.75" customHeight="1">
      <c r="A15" s="39" t="s">
        <v>33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1"/>
    </row>
    <row r="16" spans="1:14" ht="30.75" customHeight="1">
      <c r="A16" s="54" t="s">
        <v>29</v>
      </c>
      <c r="B16" s="106"/>
      <c r="C16" s="12">
        <f>I16+L16+F16</f>
        <v>6363.8</v>
      </c>
      <c r="D16" s="12">
        <f>J16+M16+G16</f>
        <v>113.9</v>
      </c>
      <c r="E16" s="12">
        <f t="shared" ref="E16:E17" si="11">D16/C16*100</f>
        <v>1.7898111191426507</v>
      </c>
      <c r="F16" s="12"/>
      <c r="G16" s="12"/>
      <c r="H16" s="12"/>
      <c r="I16" s="12"/>
      <c r="J16" s="12"/>
      <c r="K16" s="12"/>
      <c r="L16" s="12">
        <v>6363.8</v>
      </c>
      <c r="M16" s="12">
        <v>113.9</v>
      </c>
      <c r="N16" s="12">
        <f>M16/L16*100</f>
        <v>1.7898111191426507</v>
      </c>
    </row>
    <row r="17" spans="1:16">
      <c r="A17" s="107" t="s">
        <v>31</v>
      </c>
      <c r="B17" s="107"/>
      <c r="C17" s="10">
        <f t="shared" ref="C17:D17" si="12">C16</f>
        <v>6363.8</v>
      </c>
      <c r="D17" s="10">
        <f t="shared" si="12"/>
        <v>113.9</v>
      </c>
      <c r="E17" s="10">
        <f t="shared" si="11"/>
        <v>1.7898111191426507</v>
      </c>
      <c r="F17" s="10">
        <f t="shared" ref="F17:G17" si="13">F16</f>
        <v>0</v>
      </c>
      <c r="G17" s="10">
        <f t="shared" si="13"/>
        <v>0</v>
      </c>
      <c r="H17" s="10"/>
      <c r="I17" s="10">
        <f t="shared" ref="I17:M17" si="14">I16</f>
        <v>0</v>
      </c>
      <c r="J17" s="10">
        <f t="shared" si="14"/>
        <v>0</v>
      </c>
      <c r="K17" s="10"/>
      <c r="L17" s="10">
        <f t="shared" si="14"/>
        <v>6363.8</v>
      </c>
      <c r="M17" s="10">
        <f t="shared" si="14"/>
        <v>113.9</v>
      </c>
      <c r="N17" s="10">
        <f>M17/L17*100</f>
        <v>1.7898111191426507</v>
      </c>
    </row>
    <row r="18" spans="1:16" ht="15.75" customHeight="1">
      <c r="A18" s="39" t="s">
        <v>34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1"/>
    </row>
    <row r="19" spans="1:16" ht="30" customHeight="1">
      <c r="A19" s="70" t="s">
        <v>29</v>
      </c>
      <c r="B19" s="69"/>
      <c r="C19" s="12">
        <f>I19+L19+F19</f>
        <v>29347.3</v>
      </c>
      <c r="D19" s="12">
        <f>J19+M19+G19</f>
        <v>489.7</v>
      </c>
      <c r="E19" s="12">
        <f t="shared" ref="E19:E20" si="15">D19/C19*100</f>
        <v>1.6686373192763899</v>
      </c>
      <c r="F19" s="12"/>
      <c r="G19" s="12"/>
      <c r="H19" s="12"/>
      <c r="I19" s="12">
        <v>6073.3</v>
      </c>
      <c r="J19" s="12">
        <v>94.8</v>
      </c>
      <c r="K19" s="12">
        <f t="shared" ref="K19:K20" si="16">J19/I19*100</f>
        <v>1.5609306307938022</v>
      </c>
      <c r="L19" s="12">
        <v>23274</v>
      </c>
      <c r="M19" s="12">
        <v>394.9</v>
      </c>
      <c r="N19" s="12">
        <f>M19/L19*100</f>
        <v>1.6967431468591561</v>
      </c>
    </row>
    <row r="20" spans="1:16">
      <c r="A20" s="52" t="s">
        <v>31</v>
      </c>
      <c r="B20" s="53"/>
      <c r="C20" s="10">
        <f t="shared" ref="C20:D20" si="17">C19</f>
        <v>29347.3</v>
      </c>
      <c r="D20" s="10">
        <f t="shared" si="17"/>
        <v>489.7</v>
      </c>
      <c r="E20" s="10">
        <f t="shared" si="15"/>
        <v>1.6686373192763899</v>
      </c>
      <c r="F20" s="10">
        <f t="shared" ref="F20:G20" si="18">F19</f>
        <v>0</v>
      </c>
      <c r="G20" s="10">
        <f t="shared" si="18"/>
        <v>0</v>
      </c>
      <c r="H20" s="10"/>
      <c r="I20" s="10">
        <f t="shared" ref="I20:M20" si="19">I19</f>
        <v>6073.3</v>
      </c>
      <c r="J20" s="10">
        <f t="shared" si="19"/>
        <v>94.8</v>
      </c>
      <c r="K20" s="9">
        <f t="shared" si="16"/>
        <v>1.5609306307938022</v>
      </c>
      <c r="L20" s="10">
        <f t="shared" si="19"/>
        <v>23274</v>
      </c>
      <c r="M20" s="10">
        <f t="shared" si="19"/>
        <v>394.9</v>
      </c>
      <c r="N20" s="10">
        <f>M20/L20*100</f>
        <v>1.6967431468591561</v>
      </c>
    </row>
    <row r="21" spans="1:16" ht="15.75" customHeight="1">
      <c r="A21" s="39" t="s">
        <v>114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1"/>
    </row>
    <row r="22" spans="1:16" ht="30.75" customHeight="1">
      <c r="A22" s="70" t="s">
        <v>29</v>
      </c>
      <c r="B22" s="69"/>
      <c r="C22" s="12">
        <f>I22+L22+F22</f>
        <v>1722</v>
      </c>
      <c r="D22" s="12">
        <f>J22+M22+G22</f>
        <v>32</v>
      </c>
      <c r="E22" s="12">
        <f t="shared" ref="E22:E23" si="20">D22/C22*100</f>
        <v>1.8583042973286876</v>
      </c>
      <c r="F22" s="12"/>
      <c r="G22" s="12"/>
      <c r="H22" s="12"/>
      <c r="I22" s="12"/>
      <c r="J22" s="12"/>
      <c r="K22" s="12"/>
      <c r="L22" s="12">
        <v>1722</v>
      </c>
      <c r="M22" s="12">
        <v>32</v>
      </c>
      <c r="N22" s="12">
        <f t="shared" ref="N22:N23" si="21">M22/L22*100</f>
        <v>1.8583042973286876</v>
      </c>
    </row>
    <row r="23" spans="1:16">
      <c r="A23" s="52" t="s">
        <v>31</v>
      </c>
      <c r="B23" s="53"/>
      <c r="C23" s="10">
        <f>C22</f>
        <v>1722</v>
      </c>
      <c r="D23" s="10">
        <f>D22</f>
        <v>32</v>
      </c>
      <c r="E23" s="10">
        <f t="shared" si="20"/>
        <v>1.8583042973286876</v>
      </c>
      <c r="F23" s="10">
        <f t="shared" ref="F23:G23" si="22">F22</f>
        <v>0</v>
      </c>
      <c r="G23" s="10">
        <f t="shared" si="22"/>
        <v>0</v>
      </c>
      <c r="H23" s="10"/>
      <c r="I23" s="10">
        <f t="shared" ref="I23:M23" si="23">I22</f>
        <v>0</v>
      </c>
      <c r="J23" s="10">
        <f t="shared" si="23"/>
        <v>0</v>
      </c>
      <c r="K23" s="10"/>
      <c r="L23" s="10">
        <f t="shared" si="23"/>
        <v>1722</v>
      </c>
      <c r="M23" s="10">
        <f t="shared" si="23"/>
        <v>32</v>
      </c>
      <c r="N23" s="10">
        <f t="shared" si="21"/>
        <v>1.8583042973286876</v>
      </c>
    </row>
    <row r="24" spans="1:16" ht="15.75" customHeight="1">
      <c r="A24" s="39" t="s">
        <v>35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1"/>
    </row>
    <row r="25" spans="1:16" ht="30.75" customHeight="1">
      <c r="A25" s="70" t="s">
        <v>29</v>
      </c>
      <c r="B25" s="69"/>
      <c r="C25" s="12">
        <f>I25+L25+F25</f>
        <v>5715</v>
      </c>
      <c r="D25" s="12">
        <f>J25+M25+G25</f>
        <v>59.7</v>
      </c>
      <c r="E25" s="12">
        <f t="shared" ref="E25:E27" si="24">D25/C25*100</f>
        <v>1.0446194225721785</v>
      </c>
      <c r="F25" s="12"/>
      <c r="G25" s="12"/>
      <c r="H25" s="12"/>
      <c r="I25" s="12"/>
      <c r="J25" s="12"/>
      <c r="K25" s="12"/>
      <c r="L25" s="12">
        <v>5715</v>
      </c>
      <c r="M25" s="12">
        <v>59.7</v>
      </c>
      <c r="N25" s="12">
        <f t="shared" ref="N25:N27" si="25">M25/L25*100</f>
        <v>1.0446194225721785</v>
      </c>
    </row>
    <row r="26" spans="1:16">
      <c r="A26" s="91" t="s">
        <v>31</v>
      </c>
      <c r="B26" s="92"/>
      <c r="C26" s="14">
        <f>C25</f>
        <v>5715</v>
      </c>
      <c r="D26" s="14">
        <f>D25</f>
        <v>59.7</v>
      </c>
      <c r="E26" s="14">
        <f t="shared" si="24"/>
        <v>1.0446194225721785</v>
      </c>
      <c r="F26" s="14">
        <f t="shared" ref="F26:G26" si="26">F25</f>
        <v>0</v>
      </c>
      <c r="G26" s="14">
        <f t="shared" si="26"/>
        <v>0</v>
      </c>
      <c r="H26" s="14"/>
      <c r="I26" s="14">
        <f t="shared" ref="I26:J26" si="27">I25</f>
        <v>0</v>
      </c>
      <c r="J26" s="14">
        <f t="shared" si="27"/>
        <v>0</v>
      </c>
      <c r="K26" s="9"/>
      <c r="L26" s="14">
        <f>L25</f>
        <v>5715</v>
      </c>
      <c r="M26" s="14">
        <f>M25</f>
        <v>59.7</v>
      </c>
      <c r="N26" s="19">
        <f t="shared" si="25"/>
        <v>1.0446194225721785</v>
      </c>
    </row>
    <row r="27" spans="1:16" s="20" customFormat="1">
      <c r="A27" s="93" t="s">
        <v>53</v>
      </c>
      <c r="B27" s="94"/>
      <c r="C27" s="30">
        <f>C8+C11+C14+C17+C20+C23+C26</f>
        <v>1046409.9000000001</v>
      </c>
      <c r="D27" s="30">
        <f t="shared" ref="D27" si="28">D8+D11+D14+D17+D20+D23+D26</f>
        <v>26587.3</v>
      </c>
      <c r="E27" s="31">
        <f t="shared" si="24"/>
        <v>2.5408112060101873</v>
      </c>
      <c r="F27" s="30">
        <f t="shared" ref="F27:G27" si="29">F8+F11+F14+F17+F20+F23+F26</f>
        <v>0</v>
      </c>
      <c r="G27" s="30">
        <f t="shared" si="29"/>
        <v>0</v>
      </c>
      <c r="H27" s="31"/>
      <c r="I27" s="30">
        <f>I8+I11+I14+I17+I20+I23+I26</f>
        <v>727010.10000000009</v>
      </c>
      <c r="J27" s="30">
        <f t="shared" ref="J27:M27" si="30">J8+J11+J14+J17+J20+J23+J26</f>
        <v>14369.199999999999</v>
      </c>
      <c r="K27" s="31">
        <f t="shared" ref="K27" si="31">J27/I27*100</f>
        <v>1.9764787311758114</v>
      </c>
      <c r="L27" s="30">
        <f t="shared" si="30"/>
        <v>319399.8</v>
      </c>
      <c r="M27" s="30">
        <f t="shared" si="30"/>
        <v>12218.1</v>
      </c>
      <c r="N27" s="31">
        <f t="shared" si="25"/>
        <v>3.8253311367132983</v>
      </c>
      <c r="P27" s="24"/>
    </row>
    <row r="28" spans="1:16" ht="15.75" customHeight="1">
      <c r="A28" s="27" t="s">
        <v>18</v>
      </c>
      <c r="B28" s="79" t="s">
        <v>3</v>
      </c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1"/>
    </row>
    <row r="29" spans="1:16" ht="15.75" customHeight="1">
      <c r="A29" s="61" t="s">
        <v>36</v>
      </c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3"/>
    </row>
    <row r="30" spans="1:16" hidden="1">
      <c r="A30" s="56" t="s">
        <v>39</v>
      </c>
      <c r="B30" s="55"/>
      <c r="C30" s="12">
        <f>I30+L30+F30</f>
        <v>0</v>
      </c>
      <c r="D30" s="12">
        <f>J30+M30+G30</f>
        <v>0</v>
      </c>
      <c r="E30" s="12" t="e">
        <f t="shared" ref="E30:E32" si="32">D30/C30*100</f>
        <v>#DIV/0!</v>
      </c>
      <c r="F30" s="11">
        <v>0</v>
      </c>
      <c r="G30" s="11">
        <v>0</v>
      </c>
      <c r="H30" s="11"/>
      <c r="I30" s="11"/>
      <c r="J30" s="11"/>
      <c r="K30" s="12"/>
      <c r="L30" s="12">
        <v>0</v>
      </c>
      <c r="M30" s="12">
        <v>0</v>
      </c>
      <c r="N30" s="12" t="e">
        <f t="shared" ref="N30:N32" si="33">M30/L30*100</f>
        <v>#DIV/0!</v>
      </c>
    </row>
    <row r="31" spans="1:16" ht="32.25" customHeight="1">
      <c r="A31" s="68" t="s">
        <v>37</v>
      </c>
      <c r="B31" s="69"/>
      <c r="C31" s="12">
        <f>I31+L31+F31</f>
        <v>44137.7</v>
      </c>
      <c r="D31" s="12">
        <f>J31+M31+G31</f>
        <v>0</v>
      </c>
      <c r="E31" s="12">
        <f t="shared" si="32"/>
        <v>0</v>
      </c>
      <c r="F31" s="11"/>
      <c r="G31" s="11"/>
      <c r="H31" s="11"/>
      <c r="I31" s="11">
        <v>44037.7</v>
      </c>
      <c r="J31" s="11">
        <v>0</v>
      </c>
      <c r="K31" s="12">
        <f t="shared" ref="K31:K32" si="34">J31/I31*100</f>
        <v>0</v>
      </c>
      <c r="L31" s="12">
        <v>100</v>
      </c>
      <c r="M31" s="18">
        <v>0</v>
      </c>
      <c r="N31" s="19">
        <f t="shared" si="33"/>
        <v>0</v>
      </c>
    </row>
    <row r="32" spans="1:16">
      <c r="A32" s="76" t="s">
        <v>40</v>
      </c>
      <c r="B32" s="69"/>
      <c r="C32" s="8">
        <f>C31+C30</f>
        <v>44137.7</v>
      </c>
      <c r="D32" s="8">
        <f>D31+D30</f>
        <v>0</v>
      </c>
      <c r="E32" s="10">
        <f t="shared" si="32"/>
        <v>0</v>
      </c>
      <c r="F32" s="8">
        <f>F31+F30</f>
        <v>0</v>
      </c>
      <c r="G32" s="8">
        <f>G31+G30</f>
        <v>0</v>
      </c>
      <c r="H32" s="11"/>
      <c r="I32" s="8">
        <f>I31+I30</f>
        <v>44037.7</v>
      </c>
      <c r="J32" s="8">
        <f>J31+J30</f>
        <v>0</v>
      </c>
      <c r="K32" s="9">
        <f t="shared" si="34"/>
        <v>0</v>
      </c>
      <c r="L32" s="8">
        <f>L31+L30</f>
        <v>100</v>
      </c>
      <c r="M32" s="8">
        <f>M31+M30</f>
        <v>0</v>
      </c>
      <c r="N32" s="19">
        <f t="shared" si="33"/>
        <v>0</v>
      </c>
    </row>
    <row r="33" spans="1:14" ht="30" customHeight="1">
      <c r="A33" s="61" t="s">
        <v>38</v>
      </c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3"/>
    </row>
    <row r="34" spans="1:14">
      <c r="A34" s="56" t="s">
        <v>39</v>
      </c>
      <c r="B34" s="55"/>
      <c r="C34" s="12">
        <f>I34+L34+F34</f>
        <v>400</v>
      </c>
      <c r="D34" s="12">
        <f>J34+M34+G34</f>
        <v>0</v>
      </c>
      <c r="E34" s="12">
        <f t="shared" ref="E34:E35" si="35">D34/C34*100</f>
        <v>0</v>
      </c>
      <c r="F34" s="11"/>
      <c r="G34" s="11"/>
      <c r="H34" s="12"/>
      <c r="I34" s="11"/>
      <c r="J34" s="11"/>
      <c r="K34" s="12"/>
      <c r="L34" s="12">
        <v>400</v>
      </c>
      <c r="M34" s="12">
        <v>0</v>
      </c>
      <c r="N34" s="12">
        <f t="shared" ref="N34:N96" si="36">M34/L34*100</f>
        <v>0</v>
      </c>
    </row>
    <row r="35" spans="1:14">
      <c r="A35" s="76" t="s">
        <v>40</v>
      </c>
      <c r="B35" s="69"/>
      <c r="C35" s="8">
        <f>C34</f>
        <v>400</v>
      </c>
      <c r="D35" s="8">
        <f>D34</f>
        <v>0</v>
      </c>
      <c r="E35" s="10">
        <f t="shared" si="35"/>
        <v>0</v>
      </c>
      <c r="F35" s="8">
        <f t="shared" ref="F35:G35" si="37">F34</f>
        <v>0</v>
      </c>
      <c r="G35" s="8">
        <f t="shared" si="37"/>
        <v>0</v>
      </c>
      <c r="H35" s="10"/>
      <c r="I35" s="8">
        <f t="shared" ref="I35:J35" si="38">I34</f>
        <v>0</v>
      </c>
      <c r="J35" s="8">
        <f t="shared" si="38"/>
        <v>0</v>
      </c>
      <c r="K35" s="10"/>
      <c r="L35" s="10">
        <f>L34</f>
        <v>400</v>
      </c>
      <c r="M35" s="10">
        <f>M34</f>
        <v>0</v>
      </c>
      <c r="N35" s="10">
        <f t="shared" si="36"/>
        <v>0</v>
      </c>
    </row>
    <row r="36" spans="1:14" ht="15.75" customHeight="1">
      <c r="A36" s="61" t="s">
        <v>41</v>
      </c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3"/>
    </row>
    <row r="37" spans="1:14">
      <c r="A37" s="56" t="s">
        <v>39</v>
      </c>
      <c r="B37" s="55"/>
      <c r="C37" s="12">
        <f>I37+L37+F37</f>
        <v>6681.7</v>
      </c>
      <c r="D37" s="12">
        <f>J37+M37+G37</f>
        <v>157.30000000000001</v>
      </c>
      <c r="E37" s="12">
        <f t="shared" ref="E37:E39" si="39">D37/C37*100</f>
        <v>2.3541912986216085</v>
      </c>
      <c r="F37" s="11"/>
      <c r="G37" s="11"/>
      <c r="H37" s="12"/>
      <c r="I37" s="11">
        <v>6681.7</v>
      </c>
      <c r="J37" s="11">
        <v>157.30000000000001</v>
      </c>
      <c r="K37" s="12">
        <f t="shared" ref="K37:K39" si="40">J37/I37*100</f>
        <v>2.3541912986216085</v>
      </c>
      <c r="L37" s="12"/>
      <c r="M37" s="12"/>
      <c r="N37" s="12"/>
    </row>
    <row r="38" spans="1:14" ht="30.75" customHeight="1">
      <c r="A38" s="56" t="s">
        <v>29</v>
      </c>
      <c r="B38" s="55"/>
      <c r="C38" s="12">
        <f>I38+L38+F38</f>
        <v>106722.6</v>
      </c>
      <c r="D38" s="12">
        <f>J38+M38+G38</f>
        <v>8805.6</v>
      </c>
      <c r="E38" s="12">
        <f t="shared" si="39"/>
        <v>8.2509234220305725</v>
      </c>
      <c r="F38" s="11"/>
      <c r="G38" s="11"/>
      <c r="H38" s="12"/>
      <c r="I38" s="11">
        <v>106722.6</v>
      </c>
      <c r="J38" s="11">
        <v>8805.6</v>
      </c>
      <c r="K38" s="12">
        <f t="shared" si="40"/>
        <v>8.2509234220305725</v>
      </c>
      <c r="L38" s="12"/>
      <c r="M38" s="12"/>
      <c r="N38" s="12"/>
    </row>
    <row r="39" spans="1:14">
      <c r="A39" s="76" t="s">
        <v>40</v>
      </c>
      <c r="B39" s="69"/>
      <c r="C39" s="8">
        <f>C37+C38</f>
        <v>113404.3</v>
      </c>
      <c r="D39" s="8">
        <f>D37+D38</f>
        <v>8962.9</v>
      </c>
      <c r="E39" s="10">
        <f t="shared" si="39"/>
        <v>7.9034921956222108</v>
      </c>
      <c r="F39" s="8">
        <f t="shared" ref="F39:G39" si="41">F37+F38</f>
        <v>0</v>
      </c>
      <c r="G39" s="8">
        <f t="shared" si="41"/>
        <v>0</v>
      </c>
      <c r="H39" s="10"/>
      <c r="I39" s="8">
        <f t="shared" ref="I39:J39" si="42">I37+I38</f>
        <v>113404.3</v>
      </c>
      <c r="J39" s="8">
        <f t="shared" si="42"/>
        <v>8962.9</v>
      </c>
      <c r="K39" s="10">
        <f t="shared" si="40"/>
        <v>7.9034921956222108</v>
      </c>
      <c r="L39" s="10">
        <f>SUM(L37:L38)</f>
        <v>0</v>
      </c>
      <c r="M39" s="10">
        <f>SUM(M37:M38)</f>
        <v>0</v>
      </c>
      <c r="N39" s="18"/>
    </row>
    <row r="40" spans="1:14" ht="31.5" customHeight="1">
      <c r="A40" s="61" t="s">
        <v>42</v>
      </c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3"/>
    </row>
    <row r="41" spans="1:14">
      <c r="A41" s="56" t="s">
        <v>39</v>
      </c>
      <c r="B41" s="55"/>
      <c r="C41" s="12">
        <f>I41+L41+F41</f>
        <v>2196</v>
      </c>
      <c r="D41" s="12">
        <f>J41+M41+G41</f>
        <v>187.5</v>
      </c>
      <c r="E41" s="12">
        <f t="shared" ref="E41:E42" si="43">D41/C41*100</f>
        <v>8.5382513661202175</v>
      </c>
      <c r="F41" s="11"/>
      <c r="G41" s="11"/>
      <c r="H41" s="12"/>
      <c r="I41" s="11"/>
      <c r="J41" s="11"/>
      <c r="K41" s="12"/>
      <c r="L41" s="12">
        <v>2196</v>
      </c>
      <c r="M41" s="12">
        <v>187.5</v>
      </c>
      <c r="N41" s="12">
        <f t="shared" si="36"/>
        <v>8.5382513661202175</v>
      </c>
    </row>
    <row r="42" spans="1:14">
      <c r="A42" s="57" t="s">
        <v>40</v>
      </c>
      <c r="B42" s="55"/>
      <c r="C42" s="8">
        <f>C41</f>
        <v>2196</v>
      </c>
      <c r="D42" s="8">
        <f>D41</f>
        <v>187.5</v>
      </c>
      <c r="E42" s="10">
        <f t="shared" si="43"/>
        <v>8.5382513661202175</v>
      </c>
      <c r="F42" s="8">
        <f t="shared" ref="F42:G42" si="44">F41</f>
        <v>0</v>
      </c>
      <c r="G42" s="8">
        <f t="shared" si="44"/>
        <v>0</v>
      </c>
      <c r="H42" s="10"/>
      <c r="I42" s="8">
        <f t="shared" ref="I42:J42" si="45">I41</f>
        <v>0</v>
      </c>
      <c r="J42" s="8">
        <f t="shared" si="45"/>
        <v>0</v>
      </c>
      <c r="K42" s="10"/>
      <c r="L42" s="10">
        <f>L41</f>
        <v>2196</v>
      </c>
      <c r="M42" s="10">
        <f>M41</f>
        <v>187.5</v>
      </c>
      <c r="N42" s="10">
        <f t="shared" si="36"/>
        <v>8.5382513661202175</v>
      </c>
    </row>
    <row r="43" spans="1:14" ht="15.75" customHeight="1">
      <c r="A43" s="61" t="s">
        <v>43</v>
      </c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3"/>
    </row>
    <row r="44" spans="1:14">
      <c r="A44" s="56" t="s">
        <v>39</v>
      </c>
      <c r="B44" s="55"/>
      <c r="C44" s="12">
        <f>I44+L44+F44</f>
        <v>100</v>
      </c>
      <c r="D44" s="12">
        <f>J44+M44+G44</f>
        <v>0</v>
      </c>
      <c r="E44" s="12">
        <f t="shared" ref="E44:E52" si="46">D44/C44*100</f>
        <v>0</v>
      </c>
      <c r="F44" s="11"/>
      <c r="G44" s="11"/>
      <c r="H44" s="12"/>
      <c r="I44" s="11"/>
      <c r="J44" s="11"/>
      <c r="K44" s="12"/>
      <c r="L44" s="12">
        <v>100</v>
      </c>
      <c r="M44" s="12">
        <v>0</v>
      </c>
      <c r="N44" s="12">
        <f t="shared" si="36"/>
        <v>0</v>
      </c>
    </row>
    <row r="45" spans="1:14" ht="32.25" customHeight="1">
      <c r="A45" s="56" t="s">
        <v>44</v>
      </c>
      <c r="B45" s="55"/>
      <c r="C45" s="12">
        <f t="shared" ref="C45:C47" si="47">I45+L45+F45</f>
        <v>0</v>
      </c>
      <c r="D45" s="12">
        <f t="shared" ref="D45:D47" si="48">J45+M45+G45</f>
        <v>0</v>
      </c>
      <c r="E45" s="12"/>
      <c r="F45" s="11"/>
      <c r="G45" s="11"/>
      <c r="H45" s="12"/>
      <c r="I45" s="11"/>
      <c r="J45" s="11"/>
      <c r="K45" s="12"/>
      <c r="L45" s="12"/>
      <c r="M45" s="12"/>
      <c r="N45" s="12"/>
    </row>
    <row r="46" spans="1:14" ht="30.75" customHeight="1">
      <c r="A46" s="56" t="s">
        <v>45</v>
      </c>
      <c r="B46" s="55"/>
      <c r="C46" s="12">
        <f t="shared" si="47"/>
        <v>0</v>
      </c>
      <c r="D46" s="12">
        <f t="shared" si="48"/>
        <v>0</v>
      </c>
      <c r="E46" s="12"/>
      <c r="F46" s="11"/>
      <c r="G46" s="11"/>
      <c r="H46" s="12"/>
      <c r="I46" s="11"/>
      <c r="J46" s="11"/>
      <c r="K46" s="12"/>
      <c r="L46" s="12"/>
      <c r="M46" s="12"/>
      <c r="N46" s="12"/>
    </row>
    <row r="47" spans="1:14" ht="33.75" customHeight="1">
      <c r="A47" s="56" t="s">
        <v>46</v>
      </c>
      <c r="B47" s="55"/>
      <c r="C47" s="12">
        <f t="shared" si="47"/>
        <v>0</v>
      </c>
      <c r="D47" s="12">
        <f t="shared" si="48"/>
        <v>0</v>
      </c>
      <c r="E47" s="12">
        <v>0</v>
      </c>
      <c r="F47" s="11"/>
      <c r="G47" s="11"/>
      <c r="H47" s="12"/>
      <c r="I47" s="11"/>
      <c r="J47" s="11"/>
      <c r="K47" s="12"/>
      <c r="L47" s="12"/>
      <c r="M47" s="12"/>
      <c r="N47" s="12"/>
    </row>
    <row r="48" spans="1:14">
      <c r="A48" s="57" t="s">
        <v>40</v>
      </c>
      <c r="B48" s="49"/>
      <c r="C48" s="8">
        <f>C44+C45+C46+C47</f>
        <v>100</v>
      </c>
      <c r="D48" s="8">
        <f>D44+D45+D46+D47</f>
        <v>0</v>
      </c>
      <c r="E48" s="10">
        <f t="shared" si="46"/>
        <v>0</v>
      </c>
      <c r="F48" s="8">
        <f t="shared" ref="F48:G48" si="49">F44+F45+F46+F47</f>
        <v>0</v>
      </c>
      <c r="G48" s="8">
        <f t="shared" si="49"/>
        <v>0</v>
      </c>
      <c r="H48" s="10"/>
      <c r="I48" s="8">
        <f t="shared" ref="I48:M48" si="50">I44+I45+I46+I47</f>
        <v>0</v>
      </c>
      <c r="J48" s="8">
        <f t="shared" si="50"/>
        <v>0</v>
      </c>
      <c r="K48" s="10"/>
      <c r="L48" s="8">
        <f t="shared" si="50"/>
        <v>100</v>
      </c>
      <c r="M48" s="8">
        <f t="shared" si="50"/>
        <v>0</v>
      </c>
      <c r="N48" s="10">
        <f t="shared" si="36"/>
        <v>0</v>
      </c>
    </row>
    <row r="49" spans="1:14">
      <c r="A49" s="57" t="s">
        <v>116</v>
      </c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5"/>
    </row>
    <row r="50" spans="1:14">
      <c r="A50" s="56" t="s">
        <v>37</v>
      </c>
      <c r="B50" s="66"/>
      <c r="C50" s="12">
        <f t="shared" ref="C50:D50" si="51">I50+L50+F50</f>
        <v>1600</v>
      </c>
      <c r="D50" s="12">
        <f t="shared" si="51"/>
        <v>0</v>
      </c>
      <c r="E50" s="12">
        <f t="shared" si="46"/>
        <v>0</v>
      </c>
      <c r="F50" s="37"/>
      <c r="G50" s="37"/>
      <c r="H50" s="18"/>
      <c r="I50" s="37"/>
      <c r="J50" s="37"/>
      <c r="K50" s="18"/>
      <c r="L50" s="11">
        <v>1600</v>
      </c>
      <c r="M50" s="11">
        <v>0</v>
      </c>
      <c r="N50" s="9">
        <f t="shared" si="36"/>
        <v>0</v>
      </c>
    </row>
    <row r="51" spans="1:14">
      <c r="A51" s="57" t="s">
        <v>40</v>
      </c>
      <c r="B51" s="67"/>
      <c r="C51" s="8">
        <f>C50</f>
        <v>1600</v>
      </c>
      <c r="D51" s="8">
        <f>D50</f>
        <v>0</v>
      </c>
      <c r="E51" s="12">
        <f t="shared" si="46"/>
        <v>0</v>
      </c>
      <c r="F51" s="8">
        <f t="shared" ref="F51:G51" si="52">F50</f>
        <v>0</v>
      </c>
      <c r="G51" s="8">
        <f t="shared" si="52"/>
        <v>0</v>
      </c>
      <c r="H51" s="10"/>
      <c r="I51" s="8">
        <f t="shared" ref="I51:J51" si="53">I50</f>
        <v>0</v>
      </c>
      <c r="J51" s="8">
        <f t="shared" si="53"/>
        <v>0</v>
      </c>
      <c r="K51" s="10"/>
      <c r="L51" s="8">
        <f t="shared" ref="L51:M51" si="54">L50</f>
        <v>1600</v>
      </c>
      <c r="M51" s="8">
        <f t="shared" si="54"/>
        <v>0</v>
      </c>
      <c r="N51" s="10">
        <f t="shared" si="36"/>
        <v>0</v>
      </c>
    </row>
    <row r="52" spans="1:14">
      <c r="A52" s="77" t="s">
        <v>53</v>
      </c>
      <c r="B52" s="78"/>
      <c r="C52" s="38">
        <f>C32+C35+C39+C42+C48+C51</f>
        <v>161838</v>
      </c>
      <c r="D52" s="38">
        <f>D32+D35+D39+D42+D48+D51</f>
        <v>9150.4</v>
      </c>
      <c r="E52" s="31">
        <f t="shared" si="46"/>
        <v>5.6540491108392343</v>
      </c>
      <c r="F52" s="38">
        <f t="shared" ref="F52:G52" si="55">F32+F35+F39+F42+F48+F51</f>
        <v>0</v>
      </c>
      <c r="G52" s="38">
        <f t="shared" si="55"/>
        <v>0</v>
      </c>
      <c r="H52" s="31"/>
      <c r="I52" s="38">
        <f t="shared" ref="I52:J52" si="56">I32+I35+I39+I42+I48+I51</f>
        <v>157442</v>
      </c>
      <c r="J52" s="38">
        <f t="shared" si="56"/>
        <v>8962.9</v>
      </c>
      <c r="K52" s="31">
        <f t="shared" ref="K52" si="57">J52/I52*100</f>
        <v>5.6928265647031919</v>
      </c>
      <c r="L52" s="38">
        <f t="shared" ref="L52:M52" si="58">L32+L35+L39+L42+L48+L51</f>
        <v>4396</v>
      </c>
      <c r="M52" s="38">
        <f t="shared" si="58"/>
        <v>187.5</v>
      </c>
      <c r="N52" s="31">
        <f t="shared" si="36"/>
        <v>4.2652411282984533</v>
      </c>
    </row>
    <row r="53" spans="1:14" ht="33" customHeight="1">
      <c r="A53" s="4" t="s">
        <v>19</v>
      </c>
      <c r="B53" s="45" t="s">
        <v>4</v>
      </c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7"/>
    </row>
    <row r="54" spans="1:14" ht="15.75" customHeight="1">
      <c r="A54" s="61" t="s">
        <v>47</v>
      </c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3"/>
    </row>
    <row r="55" spans="1:14" hidden="1">
      <c r="A55" s="56" t="s">
        <v>39</v>
      </c>
      <c r="B55" s="55"/>
      <c r="C55" s="11">
        <v>0</v>
      </c>
      <c r="D55" s="11">
        <v>0</v>
      </c>
      <c r="E55" s="12">
        <v>0</v>
      </c>
      <c r="F55" s="11"/>
      <c r="G55" s="11"/>
      <c r="H55" s="12"/>
      <c r="I55" s="11"/>
      <c r="J55" s="11"/>
      <c r="K55" s="12"/>
      <c r="L55" s="17">
        <f t="shared" ref="L55:L95" si="59">C55-F55-I55</f>
        <v>0</v>
      </c>
      <c r="M55" s="17">
        <f t="shared" ref="M55:M95" si="60">D55-G55-J55</f>
        <v>0</v>
      </c>
      <c r="N55" s="18" t="e">
        <f t="shared" si="36"/>
        <v>#DIV/0!</v>
      </c>
    </row>
    <row r="56" spans="1:14">
      <c r="A56" s="56" t="s">
        <v>44</v>
      </c>
      <c r="B56" s="55"/>
      <c r="C56" s="12">
        <f t="shared" ref="C56" si="61">I56+L56+F56</f>
        <v>24348.400000000001</v>
      </c>
      <c r="D56" s="12">
        <f t="shared" ref="D56" si="62">J56+M56+G56</f>
        <v>0</v>
      </c>
      <c r="E56" s="12">
        <f t="shared" ref="E56:E57" si="63">D56/C56*100</f>
        <v>0</v>
      </c>
      <c r="F56" s="11"/>
      <c r="G56" s="11"/>
      <c r="H56" s="12"/>
      <c r="I56" s="11"/>
      <c r="J56" s="11"/>
      <c r="K56" s="12"/>
      <c r="L56" s="12">
        <v>24348.400000000001</v>
      </c>
      <c r="M56" s="12">
        <v>0</v>
      </c>
      <c r="N56" s="12">
        <f t="shared" si="36"/>
        <v>0</v>
      </c>
    </row>
    <row r="57" spans="1:14">
      <c r="A57" s="76" t="s">
        <v>40</v>
      </c>
      <c r="B57" s="69"/>
      <c r="C57" s="8">
        <f>C55+C56</f>
        <v>24348.400000000001</v>
      </c>
      <c r="D57" s="8">
        <f>D55+D56</f>
        <v>0</v>
      </c>
      <c r="E57" s="10">
        <f t="shared" si="63"/>
        <v>0</v>
      </c>
      <c r="F57" s="8">
        <f t="shared" ref="F57:G57" si="64">F55+F56</f>
        <v>0</v>
      </c>
      <c r="G57" s="8">
        <f t="shared" si="64"/>
        <v>0</v>
      </c>
      <c r="H57" s="10"/>
      <c r="I57" s="8">
        <f t="shared" ref="I57:J57" si="65">I55+I56</f>
        <v>0</v>
      </c>
      <c r="J57" s="8">
        <f t="shared" si="65"/>
        <v>0</v>
      </c>
      <c r="K57" s="9"/>
      <c r="L57" s="10">
        <f>L56</f>
        <v>24348.400000000001</v>
      </c>
      <c r="M57" s="10">
        <f>M56</f>
        <v>0</v>
      </c>
      <c r="N57" s="10">
        <f t="shared" si="36"/>
        <v>0</v>
      </c>
    </row>
    <row r="58" spans="1:14" ht="15.75" customHeight="1">
      <c r="A58" s="61" t="s">
        <v>48</v>
      </c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3"/>
    </row>
    <row r="59" spans="1:14">
      <c r="A59" s="56" t="s">
        <v>39</v>
      </c>
      <c r="B59" s="55"/>
      <c r="C59" s="12">
        <f t="shared" ref="C59:D59" si="66">I59+L59+F59</f>
        <v>1594.4</v>
      </c>
      <c r="D59" s="12">
        <f t="shared" si="66"/>
        <v>0</v>
      </c>
      <c r="E59" s="12">
        <f t="shared" ref="E59:E64" si="67">D59/C59*100</f>
        <v>0</v>
      </c>
      <c r="F59" s="11"/>
      <c r="G59" s="11"/>
      <c r="H59" s="12"/>
      <c r="I59" s="11"/>
      <c r="J59" s="11"/>
      <c r="K59" s="12"/>
      <c r="L59" s="12">
        <v>1594.4</v>
      </c>
      <c r="M59" s="12">
        <v>0</v>
      </c>
      <c r="N59" s="12">
        <f t="shared" si="36"/>
        <v>0</v>
      </c>
    </row>
    <row r="60" spans="1:14" ht="28.5" customHeight="1">
      <c r="A60" s="56" t="s">
        <v>44</v>
      </c>
      <c r="B60" s="55"/>
      <c r="C60" s="12">
        <f t="shared" ref="C60" si="68">I60+L60+F60</f>
        <v>350</v>
      </c>
      <c r="D60" s="12">
        <f t="shared" ref="D60" si="69">J60+M60+G60</f>
        <v>0</v>
      </c>
      <c r="E60" s="12">
        <f t="shared" si="67"/>
        <v>0</v>
      </c>
      <c r="F60" s="11"/>
      <c r="G60" s="11"/>
      <c r="H60" s="12"/>
      <c r="I60" s="11">
        <v>0</v>
      </c>
      <c r="J60" s="11">
        <v>0</v>
      </c>
      <c r="K60" s="12">
        <v>0</v>
      </c>
      <c r="L60" s="12">
        <v>350</v>
      </c>
      <c r="M60" s="12">
        <v>0</v>
      </c>
      <c r="N60" s="12">
        <f t="shared" si="36"/>
        <v>0</v>
      </c>
    </row>
    <row r="61" spans="1:14">
      <c r="A61" s="76" t="s">
        <v>40</v>
      </c>
      <c r="B61" s="69"/>
      <c r="C61" s="8">
        <f>C59+C60</f>
        <v>1944.4</v>
      </c>
      <c r="D61" s="8">
        <f>D59+D60</f>
        <v>0</v>
      </c>
      <c r="E61" s="10">
        <f t="shared" si="67"/>
        <v>0</v>
      </c>
      <c r="F61" s="8">
        <f t="shared" ref="F61:G61" si="70">F59+F60</f>
        <v>0</v>
      </c>
      <c r="G61" s="8">
        <f t="shared" si="70"/>
        <v>0</v>
      </c>
      <c r="H61" s="10"/>
      <c r="I61" s="8">
        <f t="shared" ref="I61:J61" si="71">I59+I60</f>
        <v>0</v>
      </c>
      <c r="J61" s="8">
        <f t="shared" si="71"/>
        <v>0</v>
      </c>
      <c r="K61" s="10">
        <v>0</v>
      </c>
      <c r="L61" s="10">
        <f>SUM(L59:L60)</f>
        <v>1944.4</v>
      </c>
      <c r="M61" s="10">
        <f>SUM(M59:M60)</f>
        <v>0</v>
      </c>
      <c r="N61" s="10">
        <f t="shared" si="36"/>
        <v>0</v>
      </c>
    </row>
    <row r="62" spans="1:14" ht="15.75" customHeight="1">
      <c r="A62" s="61" t="s">
        <v>80</v>
      </c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3"/>
    </row>
    <row r="63" spans="1:14">
      <c r="A63" s="56" t="s">
        <v>39</v>
      </c>
      <c r="B63" s="55"/>
      <c r="C63" s="12">
        <f t="shared" ref="C63" si="72">I63+L63+F63</f>
        <v>362</v>
      </c>
      <c r="D63" s="12">
        <f t="shared" ref="D63" si="73">J63+M63+G63</f>
        <v>0</v>
      </c>
      <c r="E63" s="12">
        <f t="shared" si="67"/>
        <v>0</v>
      </c>
      <c r="F63" s="28"/>
      <c r="G63" s="11"/>
      <c r="H63" s="12"/>
      <c r="I63" s="11"/>
      <c r="J63" s="11"/>
      <c r="K63" s="12"/>
      <c r="L63" s="12">
        <v>362</v>
      </c>
      <c r="M63" s="12">
        <v>0</v>
      </c>
      <c r="N63" s="12">
        <f t="shared" si="36"/>
        <v>0</v>
      </c>
    </row>
    <row r="64" spans="1:14">
      <c r="A64" s="76" t="s">
        <v>40</v>
      </c>
      <c r="B64" s="69"/>
      <c r="C64" s="8">
        <f>C63</f>
        <v>362</v>
      </c>
      <c r="D64" s="8">
        <f>D63</f>
        <v>0</v>
      </c>
      <c r="E64" s="12">
        <f t="shared" si="67"/>
        <v>0</v>
      </c>
      <c r="F64" s="29">
        <f t="shared" ref="F64:G64" si="74">F63</f>
        <v>0</v>
      </c>
      <c r="G64" s="8">
        <f t="shared" si="74"/>
        <v>0</v>
      </c>
      <c r="H64" s="12"/>
      <c r="I64" s="8">
        <f t="shared" ref="I64:J64" si="75">I63</f>
        <v>0</v>
      </c>
      <c r="J64" s="8">
        <f t="shared" si="75"/>
        <v>0</v>
      </c>
      <c r="K64" s="12">
        <v>0</v>
      </c>
      <c r="L64" s="10">
        <f>L63</f>
        <v>362</v>
      </c>
      <c r="M64" s="10">
        <f>M63</f>
        <v>0</v>
      </c>
      <c r="N64" s="10">
        <f t="shared" si="36"/>
        <v>0</v>
      </c>
    </row>
    <row r="65" spans="1:14" ht="15.75" customHeight="1">
      <c r="A65" s="61" t="s">
        <v>49</v>
      </c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3"/>
    </row>
    <row r="66" spans="1:14">
      <c r="A66" s="56" t="s">
        <v>39</v>
      </c>
      <c r="B66" s="55"/>
      <c r="C66" s="12">
        <f t="shared" ref="C66" si="76">I66+L66+F66</f>
        <v>220</v>
      </c>
      <c r="D66" s="12">
        <f t="shared" ref="D66" si="77">J66+M66+G66</f>
        <v>0</v>
      </c>
      <c r="E66" s="12">
        <f t="shared" ref="E66:E67" si="78">D66/C66*100</f>
        <v>0</v>
      </c>
      <c r="F66" s="11"/>
      <c r="G66" s="11"/>
      <c r="H66" s="12"/>
      <c r="I66" s="11"/>
      <c r="J66" s="11"/>
      <c r="K66" s="12"/>
      <c r="L66" s="12">
        <v>220</v>
      </c>
      <c r="M66" s="12">
        <v>0</v>
      </c>
      <c r="N66" s="12">
        <f t="shared" si="36"/>
        <v>0</v>
      </c>
    </row>
    <row r="67" spans="1:14">
      <c r="A67" s="57" t="s">
        <v>31</v>
      </c>
      <c r="B67" s="55"/>
      <c r="C67" s="8">
        <f>C66</f>
        <v>220</v>
      </c>
      <c r="D67" s="8">
        <f>D66</f>
        <v>0</v>
      </c>
      <c r="E67" s="10">
        <f t="shared" si="78"/>
        <v>0</v>
      </c>
      <c r="F67" s="8">
        <f t="shared" ref="F67:G67" si="79">F66</f>
        <v>0</v>
      </c>
      <c r="G67" s="8">
        <f t="shared" si="79"/>
        <v>0</v>
      </c>
      <c r="H67" s="10"/>
      <c r="I67" s="8">
        <f t="shared" ref="I67:J67" si="80">I66</f>
        <v>0</v>
      </c>
      <c r="J67" s="8">
        <f t="shared" si="80"/>
        <v>0</v>
      </c>
      <c r="K67" s="10"/>
      <c r="L67" s="10">
        <f>L66</f>
        <v>220</v>
      </c>
      <c r="M67" s="10">
        <f>M66</f>
        <v>0</v>
      </c>
      <c r="N67" s="10">
        <f t="shared" si="36"/>
        <v>0</v>
      </c>
    </row>
    <row r="68" spans="1:14" ht="33" customHeight="1">
      <c r="A68" s="61" t="s">
        <v>50</v>
      </c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3"/>
    </row>
    <row r="69" spans="1:14" ht="33" customHeight="1">
      <c r="A69" s="56" t="s">
        <v>37</v>
      </c>
      <c r="B69" s="55"/>
      <c r="C69" s="12">
        <f t="shared" ref="C69" si="81">I69+L69+F69</f>
        <v>588.5</v>
      </c>
      <c r="D69" s="12">
        <f t="shared" ref="D69" si="82">J69+M69+G69</f>
        <v>5.9</v>
      </c>
      <c r="E69" s="12">
        <f t="shared" ref="E69:E70" si="83">D69/C69*100</f>
        <v>1.0025488530161428</v>
      </c>
      <c r="F69" s="11"/>
      <c r="G69" s="11"/>
      <c r="H69" s="12"/>
      <c r="I69" s="11">
        <v>588.5</v>
      </c>
      <c r="J69" s="11">
        <v>5.9</v>
      </c>
      <c r="K69" s="12">
        <f t="shared" ref="K69:K70" si="84">J69/I69*100</f>
        <v>1.0025488530161428</v>
      </c>
      <c r="L69" s="12">
        <v>0</v>
      </c>
      <c r="M69" s="12">
        <v>0</v>
      </c>
      <c r="N69" s="12"/>
    </row>
    <row r="70" spans="1:14">
      <c r="A70" s="57" t="s">
        <v>31</v>
      </c>
      <c r="B70" s="49"/>
      <c r="C70" s="8">
        <f>C69</f>
        <v>588.5</v>
      </c>
      <c r="D70" s="8">
        <f>D69</f>
        <v>5.9</v>
      </c>
      <c r="E70" s="10">
        <f t="shared" si="83"/>
        <v>1.0025488530161428</v>
      </c>
      <c r="F70" s="8">
        <f t="shared" ref="F70:G70" si="85">F69</f>
        <v>0</v>
      </c>
      <c r="G70" s="8">
        <f t="shared" si="85"/>
        <v>0</v>
      </c>
      <c r="H70" s="10"/>
      <c r="I70" s="8">
        <f t="shared" ref="I70:J70" si="86">I69</f>
        <v>588.5</v>
      </c>
      <c r="J70" s="8">
        <f t="shared" si="86"/>
        <v>5.9</v>
      </c>
      <c r="K70" s="10">
        <f t="shared" si="84"/>
        <v>1.0025488530161428</v>
      </c>
      <c r="L70" s="10">
        <f>L69</f>
        <v>0</v>
      </c>
      <c r="M70" s="10">
        <f>M69</f>
        <v>0</v>
      </c>
      <c r="N70" s="18"/>
    </row>
    <row r="71" spans="1:14" ht="33" customHeight="1">
      <c r="A71" s="61" t="s">
        <v>51</v>
      </c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3"/>
    </row>
    <row r="72" spans="1:14">
      <c r="A72" s="68" t="s">
        <v>39</v>
      </c>
      <c r="B72" s="69"/>
      <c r="C72" s="12">
        <f t="shared" ref="C72" si="87">I72+L72+F72</f>
        <v>350</v>
      </c>
      <c r="D72" s="12">
        <f t="shared" ref="D72" si="88">J72+M72+G72</f>
        <v>0</v>
      </c>
      <c r="E72" s="12">
        <f t="shared" ref="E72:E77" si="89">D72/C72*100</f>
        <v>0</v>
      </c>
      <c r="F72" s="12"/>
      <c r="G72" s="12"/>
      <c r="H72" s="12"/>
      <c r="I72" s="12"/>
      <c r="J72" s="12"/>
      <c r="K72" s="12"/>
      <c r="L72" s="12">
        <v>350</v>
      </c>
      <c r="M72" s="12">
        <v>0</v>
      </c>
      <c r="N72" s="12">
        <f t="shared" si="36"/>
        <v>0</v>
      </c>
    </row>
    <row r="73" spans="1:14">
      <c r="A73" s="58" t="s">
        <v>31</v>
      </c>
      <c r="B73" s="58"/>
      <c r="C73" s="8">
        <f>C72</f>
        <v>350</v>
      </c>
      <c r="D73" s="8">
        <f>D72</f>
        <v>0</v>
      </c>
      <c r="E73" s="10">
        <f t="shared" si="89"/>
        <v>0</v>
      </c>
      <c r="F73" s="10"/>
      <c r="G73" s="10"/>
      <c r="H73" s="10"/>
      <c r="I73" s="10">
        <f t="shared" ref="I73:J73" si="90">I72</f>
        <v>0</v>
      </c>
      <c r="J73" s="10">
        <f t="shared" si="90"/>
        <v>0</v>
      </c>
      <c r="K73" s="10"/>
      <c r="L73" s="10">
        <f>L72</f>
        <v>350</v>
      </c>
      <c r="M73" s="10">
        <f>M72</f>
        <v>0</v>
      </c>
      <c r="N73" s="10">
        <f t="shared" si="36"/>
        <v>0</v>
      </c>
    </row>
    <row r="74" spans="1:14" ht="32.25" hidden="1" customHeight="1">
      <c r="A74" s="39" t="s">
        <v>110</v>
      </c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1"/>
    </row>
    <row r="75" spans="1:14" hidden="1">
      <c r="A75" s="68" t="s">
        <v>39</v>
      </c>
      <c r="B75" s="69"/>
      <c r="C75" s="12">
        <f t="shared" ref="C75" si="91">I75+L75+F75</f>
        <v>0</v>
      </c>
      <c r="D75" s="12">
        <f t="shared" ref="D75" si="92">J75+M75+G75</f>
        <v>0</v>
      </c>
      <c r="E75" s="22"/>
      <c r="F75" s="21"/>
      <c r="G75" s="21"/>
      <c r="H75" s="22">
        <v>0</v>
      </c>
      <c r="I75" s="21"/>
      <c r="J75" s="21"/>
      <c r="K75" s="22"/>
      <c r="L75" s="22">
        <v>0</v>
      </c>
      <c r="M75" s="22">
        <v>0</v>
      </c>
      <c r="N75" s="22"/>
    </row>
    <row r="76" spans="1:14" hidden="1">
      <c r="A76" s="58" t="s">
        <v>31</v>
      </c>
      <c r="B76" s="58"/>
      <c r="C76" s="8">
        <f>C75</f>
        <v>0</v>
      </c>
      <c r="D76" s="8">
        <f>D75</f>
        <v>0</v>
      </c>
      <c r="E76" s="22"/>
      <c r="F76" s="21">
        <f t="shared" ref="F76:G76" si="93">F75</f>
        <v>0</v>
      </c>
      <c r="G76" s="21">
        <f t="shared" si="93"/>
        <v>0</v>
      </c>
      <c r="H76" s="22">
        <v>0</v>
      </c>
      <c r="I76" s="21">
        <f t="shared" ref="I76:J76" si="94">I75</f>
        <v>0</v>
      </c>
      <c r="J76" s="21">
        <f t="shared" si="94"/>
        <v>0</v>
      </c>
      <c r="K76" s="22"/>
      <c r="L76" s="21">
        <f>L75</f>
        <v>0</v>
      </c>
      <c r="M76" s="21">
        <f>M75</f>
        <v>0</v>
      </c>
      <c r="N76" s="21"/>
    </row>
    <row r="77" spans="1:14">
      <c r="A77" s="59" t="s">
        <v>53</v>
      </c>
      <c r="B77" s="60"/>
      <c r="C77" s="32">
        <f>C57+C61+C64+C67+C70+C73+C76</f>
        <v>27813.300000000003</v>
      </c>
      <c r="D77" s="32">
        <f>D57+D61+D64+D67+D70+D73+D76</f>
        <v>5.9</v>
      </c>
      <c r="E77" s="33">
        <f t="shared" si="89"/>
        <v>2.1212872978035688E-2</v>
      </c>
      <c r="F77" s="32">
        <f t="shared" ref="F77:G77" si="95">F57+F61+F64+F67+F70+F73+F76</f>
        <v>0</v>
      </c>
      <c r="G77" s="32">
        <f t="shared" si="95"/>
        <v>0</v>
      </c>
      <c r="H77" s="33"/>
      <c r="I77" s="32">
        <f t="shared" ref="I77:M77" si="96">I57+I61+I64+I67+I70+I73+I76</f>
        <v>588.5</v>
      </c>
      <c r="J77" s="32">
        <f t="shared" si="96"/>
        <v>5.9</v>
      </c>
      <c r="K77" s="33">
        <f t="shared" ref="K77" si="97">J77/I77*100</f>
        <v>1.0025488530161428</v>
      </c>
      <c r="L77" s="32">
        <f t="shared" si="96"/>
        <v>27224.800000000003</v>
      </c>
      <c r="M77" s="32">
        <f t="shared" si="96"/>
        <v>0</v>
      </c>
      <c r="N77" s="33">
        <f t="shared" si="36"/>
        <v>0</v>
      </c>
    </row>
    <row r="78" spans="1:14" ht="15.75" customHeight="1">
      <c r="A78" s="5" t="s">
        <v>20</v>
      </c>
      <c r="B78" s="73" t="s">
        <v>5</v>
      </c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5"/>
    </row>
    <row r="79" spans="1:14" ht="15.75" customHeight="1">
      <c r="A79" s="39" t="s">
        <v>52</v>
      </c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1"/>
    </row>
    <row r="80" spans="1:14">
      <c r="A80" s="70" t="s">
        <v>39</v>
      </c>
      <c r="B80" s="69"/>
      <c r="C80" s="12">
        <f t="shared" ref="C80" si="98">I80+L80+F80</f>
        <v>825</v>
      </c>
      <c r="D80" s="12">
        <f>J80+M80+G80</f>
        <v>0</v>
      </c>
      <c r="E80" s="12">
        <f t="shared" ref="E80:E81" si="99">D80/C80*100</f>
        <v>0</v>
      </c>
      <c r="F80" s="12"/>
      <c r="G80" s="12"/>
      <c r="H80" s="12"/>
      <c r="I80" s="12"/>
      <c r="J80" s="12"/>
      <c r="K80" s="12"/>
      <c r="L80" s="12">
        <v>825</v>
      </c>
      <c r="M80" s="12">
        <v>0</v>
      </c>
      <c r="N80" s="12">
        <f t="shared" si="36"/>
        <v>0</v>
      </c>
    </row>
    <row r="81" spans="1:14" ht="15.75" customHeight="1">
      <c r="A81" s="48" t="s">
        <v>40</v>
      </c>
      <c r="B81" s="49"/>
      <c r="C81" s="10">
        <f>C80</f>
        <v>825</v>
      </c>
      <c r="D81" s="10">
        <f>D80</f>
        <v>0</v>
      </c>
      <c r="E81" s="10">
        <f t="shared" si="99"/>
        <v>0</v>
      </c>
      <c r="F81" s="10">
        <f t="shared" ref="F81:G81" si="100">F80</f>
        <v>0</v>
      </c>
      <c r="G81" s="10">
        <f t="shared" si="100"/>
        <v>0</v>
      </c>
      <c r="H81" s="10"/>
      <c r="I81" s="10">
        <f t="shared" ref="I81:M81" si="101">I80</f>
        <v>0</v>
      </c>
      <c r="J81" s="10">
        <f t="shared" si="101"/>
        <v>0</v>
      </c>
      <c r="K81" s="9"/>
      <c r="L81" s="10">
        <f t="shared" si="101"/>
        <v>825</v>
      </c>
      <c r="M81" s="10">
        <f t="shared" si="101"/>
        <v>0</v>
      </c>
      <c r="N81" s="10">
        <f t="shared" si="36"/>
        <v>0</v>
      </c>
    </row>
    <row r="82" spans="1:14" ht="15.75" customHeight="1">
      <c r="A82" s="39" t="s">
        <v>115</v>
      </c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1"/>
    </row>
    <row r="83" spans="1:14">
      <c r="A83" s="70" t="s">
        <v>39</v>
      </c>
      <c r="B83" s="69"/>
      <c r="C83" s="12">
        <f t="shared" ref="C83" si="102">I83+L83+F83</f>
        <v>20</v>
      </c>
      <c r="D83" s="12">
        <f t="shared" ref="D83" si="103">J83+M83+G83</f>
        <v>0</v>
      </c>
      <c r="E83" s="12">
        <f t="shared" ref="E83:E87" si="104">D83/C83*100</f>
        <v>0</v>
      </c>
      <c r="F83" s="12"/>
      <c r="G83" s="12"/>
      <c r="H83" s="12"/>
      <c r="I83" s="12"/>
      <c r="J83" s="12"/>
      <c r="K83" s="12"/>
      <c r="L83" s="12">
        <v>20</v>
      </c>
      <c r="M83" s="12">
        <v>0</v>
      </c>
      <c r="N83" s="12">
        <f t="shared" si="36"/>
        <v>0</v>
      </c>
    </row>
    <row r="84" spans="1:14" ht="34.5" customHeight="1">
      <c r="A84" s="70" t="s">
        <v>44</v>
      </c>
      <c r="B84" s="69"/>
      <c r="C84" s="12">
        <f t="shared" ref="C84:C86" si="105">I84+L84+F84</f>
        <v>50</v>
      </c>
      <c r="D84" s="12">
        <f t="shared" ref="D84:D86" si="106">J84+M84+G84</f>
        <v>0</v>
      </c>
      <c r="E84" s="12">
        <f t="shared" si="104"/>
        <v>0</v>
      </c>
      <c r="F84" s="12"/>
      <c r="G84" s="12"/>
      <c r="H84" s="12"/>
      <c r="I84" s="12"/>
      <c r="J84" s="12"/>
      <c r="K84" s="12"/>
      <c r="L84" s="12">
        <v>50</v>
      </c>
      <c r="M84" s="12">
        <v>0</v>
      </c>
      <c r="N84" s="12">
        <f t="shared" si="36"/>
        <v>0</v>
      </c>
    </row>
    <row r="85" spans="1:14" ht="18" customHeight="1">
      <c r="A85" s="56" t="s">
        <v>45</v>
      </c>
      <c r="B85" s="55"/>
      <c r="C85" s="12">
        <f t="shared" si="105"/>
        <v>130</v>
      </c>
      <c r="D85" s="12">
        <f t="shared" si="106"/>
        <v>0</v>
      </c>
      <c r="E85" s="12">
        <f t="shared" si="104"/>
        <v>0</v>
      </c>
      <c r="F85" s="12"/>
      <c r="G85" s="12"/>
      <c r="H85" s="12"/>
      <c r="I85" s="12"/>
      <c r="J85" s="12"/>
      <c r="K85" s="12"/>
      <c r="L85" s="12">
        <v>130</v>
      </c>
      <c r="M85" s="12">
        <v>0</v>
      </c>
      <c r="N85" s="12">
        <f t="shared" si="36"/>
        <v>0</v>
      </c>
    </row>
    <row r="86" spans="1:14" ht="35.25" customHeight="1">
      <c r="A86" s="56" t="s">
        <v>46</v>
      </c>
      <c r="B86" s="55"/>
      <c r="C86" s="12">
        <f t="shared" si="105"/>
        <v>0</v>
      </c>
      <c r="D86" s="12">
        <f t="shared" si="106"/>
        <v>0</v>
      </c>
      <c r="E86" s="12"/>
      <c r="F86" s="12"/>
      <c r="G86" s="12"/>
      <c r="H86" s="12"/>
      <c r="I86" s="12"/>
      <c r="J86" s="12"/>
      <c r="K86" s="12"/>
      <c r="L86" s="12">
        <v>0</v>
      </c>
      <c r="M86" s="12">
        <v>0</v>
      </c>
      <c r="N86" s="12"/>
    </row>
    <row r="87" spans="1:14" ht="17.25" customHeight="1">
      <c r="A87" s="57" t="s">
        <v>40</v>
      </c>
      <c r="B87" s="49"/>
      <c r="C87" s="10">
        <f>C83+C84+C85+C86</f>
        <v>200</v>
      </c>
      <c r="D87" s="10">
        <f>D83+D84+D85+D86</f>
        <v>0</v>
      </c>
      <c r="E87" s="10">
        <f t="shared" si="104"/>
        <v>0</v>
      </c>
      <c r="F87" s="10">
        <f t="shared" ref="F87:G87" si="107">F83+F84+F85+F86</f>
        <v>0</v>
      </c>
      <c r="G87" s="10">
        <f t="shared" si="107"/>
        <v>0</v>
      </c>
      <c r="H87" s="10"/>
      <c r="I87" s="10">
        <f t="shared" ref="I87:J87" si="108">I83+I84+I85+I86</f>
        <v>0</v>
      </c>
      <c r="J87" s="10">
        <f t="shared" si="108"/>
        <v>0</v>
      </c>
      <c r="K87" s="10"/>
      <c r="L87" s="10">
        <f>SUM(L83:L86)</f>
        <v>200</v>
      </c>
      <c r="M87" s="10">
        <f>SUM(M83:M86)</f>
        <v>0</v>
      </c>
      <c r="N87" s="10">
        <f t="shared" si="36"/>
        <v>0</v>
      </c>
    </row>
    <row r="88" spans="1:14" ht="19.5" customHeight="1">
      <c r="A88" s="42" t="s">
        <v>112</v>
      </c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4"/>
    </row>
    <row r="89" spans="1:14" ht="17.25" customHeight="1">
      <c r="A89" s="70" t="s">
        <v>39</v>
      </c>
      <c r="B89" s="69"/>
      <c r="C89" s="12">
        <f t="shared" ref="C89" si="109">I89+L89+F89</f>
        <v>0</v>
      </c>
      <c r="D89" s="12">
        <f t="shared" ref="D89" si="110">J89+M89+G89</f>
        <v>0</v>
      </c>
      <c r="E89" s="12"/>
      <c r="F89" s="10"/>
      <c r="G89" s="10"/>
      <c r="H89" s="12"/>
      <c r="I89" s="10"/>
      <c r="J89" s="10"/>
      <c r="K89" s="12"/>
      <c r="L89" s="12"/>
      <c r="M89" s="12"/>
      <c r="N89" s="12"/>
    </row>
    <row r="90" spans="1:14" ht="17.25" customHeight="1">
      <c r="A90" s="57" t="s">
        <v>40</v>
      </c>
      <c r="B90" s="49"/>
      <c r="C90" s="10">
        <f>C89</f>
        <v>0</v>
      </c>
      <c r="D90" s="10">
        <f>D89</f>
        <v>0</v>
      </c>
      <c r="E90" s="12"/>
      <c r="F90" s="10">
        <f t="shared" ref="F90:G90" si="111">F89</f>
        <v>0</v>
      </c>
      <c r="G90" s="10">
        <f t="shared" si="111"/>
        <v>0</v>
      </c>
      <c r="H90" s="12"/>
      <c r="I90" s="10">
        <f t="shared" ref="I90:M90" si="112">I89</f>
        <v>0</v>
      </c>
      <c r="J90" s="10">
        <f t="shared" si="112"/>
        <v>0</v>
      </c>
      <c r="K90" s="12"/>
      <c r="L90" s="10">
        <f t="shared" si="112"/>
        <v>0</v>
      </c>
      <c r="M90" s="10">
        <f t="shared" si="112"/>
        <v>0</v>
      </c>
      <c r="N90" s="10"/>
    </row>
    <row r="91" spans="1:14" ht="15.75" customHeight="1">
      <c r="A91" s="59" t="s">
        <v>53</v>
      </c>
      <c r="B91" s="60"/>
      <c r="C91" s="30">
        <f>C81+C87+C90</f>
        <v>1025</v>
      </c>
      <c r="D91" s="30">
        <f>D81+D87+D90</f>
        <v>0</v>
      </c>
      <c r="E91" s="31">
        <f t="shared" ref="E91" si="113">D91/C91*100</f>
        <v>0</v>
      </c>
      <c r="F91" s="30">
        <f t="shared" ref="F91:G91" si="114">F81+F87+F90</f>
        <v>0</v>
      </c>
      <c r="G91" s="30">
        <f t="shared" si="114"/>
        <v>0</v>
      </c>
      <c r="H91" s="31"/>
      <c r="I91" s="30">
        <f t="shared" ref="I91:M91" si="115">I81+I87+I90</f>
        <v>0</v>
      </c>
      <c r="J91" s="30">
        <f t="shared" si="115"/>
        <v>0</v>
      </c>
      <c r="K91" s="31"/>
      <c r="L91" s="30">
        <f t="shared" si="115"/>
        <v>1025</v>
      </c>
      <c r="M91" s="30">
        <f t="shared" si="115"/>
        <v>0</v>
      </c>
      <c r="N91" s="31">
        <f t="shared" si="36"/>
        <v>0</v>
      </c>
    </row>
    <row r="92" spans="1:14" ht="16.5" customHeight="1">
      <c r="A92" s="6" t="s">
        <v>21</v>
      </c>
      <c r="B92" s="45" t="s">
        <v>6</v>
      </c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7"/>
    </row>
    <row r="93" spans="1:14" ht="32.25" customHeight="1">
      <c r="A93" s="61" t="s">
        <v>109</v>
      </c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3"/>
    </row>
    <row r="94" spans="1:14" s="2" customFormat="1">
      <c r="A94" s="54" t="s">
        <v>39</v>
      </c>
      <c r="B94" s="55"/>
      <c r="C94" s="12">
        <f t="shared" ref="C94" si="116">I94+L94+F94</f>
        <v>8769.5</v>
      </c>
      <c r="D94" s="12">
        <f t="shared" ref="D94" si="117">J94+M94+G94</f>
        <v>309.2</v>
      </c>
      <c r="E94" s="12">
        <f t="shared" ref="E94:E96" si="118">D94/C94*100</f>
        <v>3.5258566622954555</v>
      </c>
      <c r="F94" s="12"/>
      <c r="G94" s="12"/>
      <c r="H94" s="12"/>
      <c r="I94" s="12"/>
      <c r="J94" s="12"/>
      <c r="K94" s="12"/>
      <c r="L94" s="3">
        <v>8769.5</v>
      </c>
      <c r="M94" s="3">
        <v>309.2</v>
      </c>
      <c r="N94" s="12">
        <f t="shared" si="36"/>
        <v>3.5258566622954555</v>
      </c>
    </row>
    <row r="95" spans="1:14" ht="30.75" hidden="1" customHeight="1">
      <c r="A95" s="54" t="s">
        <v>54</v>
      </c>
      <c r="B95" s="55"/>
      <c r="C95" s="12">
        <v>0</v>
      </c>
      <c r="D95" s="12">
        <v>0</v>
      </c>
      <c r="E95" s="12" t="e">
        <f t="shared" si="118"/>
        <v>#DIV/0!</v>
      </c>
      <c r="F95" s="12"/>
      <c r="G95" s="12"/>
      <c r="H95" s="12"/>
      <c r="I95" s="12"/>
      <c r="J95" s="12"/>
      <c r="K95" s="12"/>
      <c r="L95" s="17">
        <f t="shared" si="59"/>
        <v>0</v>
      </c>
      <c r="M95" s="17">
        <f t="shared" si="60"/>
        <v>0</v>
      </c>
      <c r="N95" s="18" t="e">
        <f t="shared" si="36"/>
        <v>#DIV/0!</v>
      </c>
    </row>
    <row r="96" spans="1:14">
      <c r="A96" s="52" t="s">
        <v>40</v>
      </c>
      <c r="B96" s="53"/>
      <c r="C96" s="10">
        <f>C94+C95</f>
        <v>8769.5</v>
      </c>
      <c r="D96" s="10">
        <f>D94+D95</f>
        <v>309.2</v>
      </c>
      <c r="E96" s="10">
        <f t="shared" si="118"/>
        <v>3.5258566622954555</v>
      </c>
      <c r="F96" s="10">
        <f t="shared" ref="F96:G96" si="119">F94+F95</f>
        <v>0</v>
      </c>
      <c r="G96" s="10">
        <f t="shared" si="119"/>
        <v>0</v>
      </c>
      <c r="H96" s="10"/>
      <c r="I96" s="10">
        <f t="shared" ref="I96:J96" si="120">I94+I95</f>
        <v>0</v>
      </c>
      <c r="J96" s="10">
        <f t="shared" si="120"/>
        <v>0</v>
      </c>
      <c r="K96" s="10"/>
      <c r="L96" s="7">
        <f>SUM(L94:L95)</f>
        <v>8769.5</v>
      </c>
      <c r="M96" s="7">
        <f>SUM(M94:M95)</f>
        <v>309.2</v>
      </c>
      <c r="N96" s="10">
        <f t="shared" si="36"/>
        <v>3.5258566622954555</v>
      </c>
    </row>
    <row r="97" spans="1:14" ht="17.25" customHeight="1">
      <c r="A97" s="39" t="s">
        <v>55</v>
      </c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1"/>
    </row>
    <row r="98" spans="1:14">
      <c r="A98" s="54" t="s">
        <v>39</v>
      </c>
      <c r="B98" s="55"/>
      <c r="C98" s="12">
        <f t="shared" ref="C98" si="121">I98+L98+F98</f>
        <v>7285.2</v>
      </c>
      <c r="D98" s="12">
        <f t="shared" ref="D98" si="122">J98+M98+G98</f>
        <v>488.1</v>
      </c>
      <c r="E98" s="12">
        <f t="shared" ref="E98:E99" si="123">D98/C98*100</f>
        <v>6.6998846977433706</v>
      </c>
      <c r="F98" s="12"/>
      <c r="G98" s="12"/>
      <c r="H98" s="12"/>
      <c r="I98" s="12"/>
      <c r="J98" s="12"/>
      <c r="K98" s="12"/>
      <c r="L98" s="12">
        <v>7285.2</v>
      </c>
      <c r="M98" s="12">
        <v>488.1</v>
      </c>
      <c r="N98" s="12">
        <f t="shared" ref="N98:N154" si="124">M98/L98*100</f>
        <v>6.6998846977433706</v>
      </c>
    </row>
    <row r="99" spans="1:14">
      <c r="A99" s="48" t="s">
        <v>40</v>
      </c>
      <c r="B99" s="49"/>
      <c r="C99" s="10">
        <f>C98</f>
        <v>7285.2</v>
      </c>
      <c r="D99" s="10">
        <f>D98</f>
        <v>488.1</v>
      </c>
      <c r="E99" s="10">
        <f t="shared" si="123"/>
        <v>6.6998846977433706</v>
      </c>
      <c r="F99" s="10">
        <f t="shared" ref="F99:G99" si="125">F98</f>
        <v>0</v>
      </c>
      <c r="G99" s="10">
        <f t="shared" si="125"/>
        <v>0</v>
      </c>
      <c r="H99" s="10"/>
      <c r="I99" s="10">
        <f t="shared" ref="I99:J99" si="126">I98</f>
        <v>0</v>
      </c>
      <c r="J99" s="10">
        <f t="shared" si="126"/>
        <v>0</v>
      </c>
      <c r="K99" s="10"/>
      <c r="L99" s="10">
        <f>L98</f>
        <v>7285.2</v>
      </c>
      <c r="M99" s="10">
        <f>M98</f>
        <v>488.1</v>
      </c>
      <c r="N99" s="10">
        <f t="shared" si="124"/>
        <v>6.6998846977433706</v>
      </c>
    </row>
    <row r="100" spans="1:14" ht="34.5" customHeight="1">
      <c r="A100" s="39" t="s">
        <v>56</v>
      </c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1"/>
    </row>
    <row r="101" spans="1:14" ht="18.75" customHeight="1">
      <c r="A101" s="54" t="s">
        <v>39</v>
      </c>
      <c r="B101" s="55"/>
      <c r="C101" s="12">
        <f t="shared" ref="C101" si="127">I101+L101+F101</f>
        <v>850</v>
      </c>
      <c r="D101" s="12">
        <f t="shared" ref="D101" si="128">J101+M101+G101</f>
        <v>0</v>
      </c>
      <c r="E101" s="12">
        <f t="shared" ref="E101:E104" si="129">D101/C101*100</f>
        <v>0</v>
      </c>
      <c r="F101" s="12"/>
      <c r="G101" s="12"/>
      <c r="H101" s="12"/>
      <c r="I101" s="12"/>
      <c r="J101" s="12"/>
      <c r="K101" s="12"/>
      <c r="L101" s="12">
        <v>850</v>
      </c>
      <c r="M101" s="12">
        <v>0</v>
      </c>
      <c r="N101" s="12">
        <f t="shared" si="124"/>
        <v>0</v>
      </c>
    </row>
    <row r="102" spans="1:14" ht="34.5" hidden="1" customHeight="1">
      <c r="A102" s="54" t="s">
        <v>54</v>
      </c>
      <c r="B102" s="55"/>
      <c r="C102" s="10">
        <f>C101</f>
        <v>850</v>
      </c>
      <c r="D102" s="10">
        <f>D101</f>
        <v>0</v>
      </c>
      <c r="E102" s="12">
        <f t="shared" si="129"/>
        <v>0</v>
      </c>
      <c r="F102" s="12"/>
      <c r="G102" s="12"/>
      <c r="H102" s="12"/>
      <c r="I102" s="12"/>
      <c r="J102" s="12"/>
      <c r="K102" s="12"/>
      <c r="L102" s="17">
        <f t="shared" ref="L102:L130" si="130">C102-F102-I102</f>
        <v>850</v>
      </c>
      <c r="M102" s="17">
        <f t="shared" ref="M102:M130" si="131">D102-G102-J102</f>
        <v>0</v>
      </c>
      <c r="N102" s="18">
        <f t="shared" si="124"/>
        <v>0</v>
      </c>
    </row>
    <row r="103" spans="1:14">
      <c r="A103" s="48" t="s">
        <v>40</v>
      </c>
      <c r="B103" s="49"/>
      <c r="C103" s="10">
        <f>C101</f>
        <v>850</v>
      </c>
      <c r="D103" s="10">
        <f>D101</f>
        <v>0</v>
      </c>
      <c r="E103" s="12">
        <f t="shared" si="129"/>
        <v>0</v>
      </c>
      <c r="F103" s="10"/>
      <c r="G103" s="10">
        <f t="shared" ref="G103" si="132">G101+G102</f>
        <v>0</v>
      </c>
      <c r="H103" s="12"/>
      <c r="I103" s="10"/>
      <c r="J103" s="10">
        <f t="shared" ref="J103" si="133">J101+J102</f>
        <v>0</v>
      </c>
      <c r="K103" s="12"/>
      <c r="L103" s="10">
        <f>L102</f>
        <v>850</v>
      </c>
      <c r="M103" s="10">
        <f>M102</f>
        <v>0</v>
      </c>
      <c r="N103" s="10">
        <f t="shared" si="124"/>
        <v>0</v>
      </c>
    </row>
    <row r="104" spans="1:14">
      <c r="A104" s="50" t="s">
        <v>53</v>
      </c>
      <c r="B104" s="51"/>
      <c r="C104" s="30">
        <f>C96+C99+C103</f>
        <v>16904.7</v>
      </c>
      <c r="D104" s="30">
        <f>D96+D99+D103</f>
        <v>797.3</v>
      </c>
      <c r="E104" s="31">
        <f t="shared" si="129"/>
        <v>4.7164398066809818</v>
      </c>
      <c r="F104" s="30"/>
      <c r="G104" s="30">
        <f t="shared" ref="G104" si="134">G96+G99+G103</f>
        <v>0</v>
      </c>
      <c r="H104" s="31"/>
      <c r="I104" s="30"/>
      <c r="J104" s="30">
        <f t="shared" ref="J104" si="135">J96+J99+J103</f>
        <v>0</v>
      </c>
      <c r="K104" s="31"/>
      <c r="L104" s="30">
        <f>L96+L99+L103</f>
        <v>16904.7</v>
      </c>
      <c r="M104" s="30">
        <f>M96+M99+M103</f>
        <v>797.3</v>
      </c>
      <c r="N104" s="31">
        <f t="shared" si="124"/>
        <v>4.7164398066809818</v>
      </c>
    </row>
    <row r="105" spans="1:14" ht="15.75" customHeight="1">
      <c r="A105" s="4" t="s">
        <v>22</v>
      </c>
      <c r="B105" s="45" t="s">
        <v>7</v>
      </c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7"/>
    </row>
    <row r="106" spans="1:14" ht="33.75" customHeight="1">
      <c r="A106" s="39" t="s">
        <v>57</v>
      </c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1"/>
    </row>
    <row r="107" spans="1:14" ht="28.5" customHeight="1">
      <c r="A107" s="54" t="s">
        <v>44</v>
      </c>
      <c r="B107" s="55"/>
      <c r="C107" s="12">
        <f t="shared" ref="C107" si="136">I107+L107+F107</f>
        <v>8232.2999999999993</v>
      </c>
      <c r="D107" s="12">
        <f t="shared" ref="D107" si="137">J107+M107+G107</f>
        <v>0</v>
      </c>
      <c r="E107" s="12">
        <f t="shared" ref="E107:E112" si="138">D107/C107*100</f>
        <v>0</v>
      </c>
      <c r="F107" s="12"/>
      <c r="G107" s="12"/>
      <c r="H107" s="12"/>
      <c r="I107" s="12"/>
      <c r="J107" s="12"/>
      <c r="K107" s="12"/>
      <c r="L107" s="3">
        <v>8232.2999999999993</v>
      </c>
      <c r="M107" s="3">
        <v>0</v>
      </c>
      <c r="N107" s="12">
        <f t="shared" si="124"/>
        <v>0</v>
      </c>
    </row>
    <row r="108" spans="1:14">
      <c r="A108" s="56" t="s">
        <v>45</v>
      </c>
      <c r="B108" s="55"/>
      <c r="C108" s="12">
        <f t="shared" ref="C108:C111" si="139">I108+L108+F108</f>
        <v>613</v>
      </c>
      <c r="D108" s="12">
        <f t="shared" ref="D108:D111" si="140">J108+M108+G108</f>
        <v>0</v>
      </c>
      <c r="E108" s="12">
        <f t="shared" si="138"/>
        <v>0</v>
      </c>
      <c r="F108" s="12"/>
      <c r="G108" s="12"/>
      <c r="H108" s="12"/>
      <c r="I108" s="12"/>
      <c r="J108" s="12"/>
      <c r="K108" s="12"/>
      <c r="L108" s="3">
        <v>613</v>
      </c>
      <c r="M108" s="3">
        <v>0</v>
      </c>
      <c r="N108" s="12">
        <f t="shared" si="124"/>
        <v>0</v>
      </c>
    </row>
    <row r="109" spans="1:14" ht="30.75" hidden="1" customHeight="1">
      <c r="A109" s="56" t="s">
        <v>46</v>
      </c>
      <c r="B109" s="55"/>
      <c r="C109" s="12">
        <f t="shared" si="139"/>
        <v>0</v>
      </c>
      <c r="D109" s="12">
        <f t="shared" si="140"/>
        <v>0</v>
      </c>
      <c r="E109" s="12" t="e">
        <f t="shared" si="138"/>
        <v>#DIV/0!</v>
      </c>
      <c r="F109" s="12"/>
      <c r="G109" s="12"/>
      <c r="H109" s="12"/>
      <c r="I109" s="12"/>
      <c r="J109" s="12"/>
      <c r="K109" s="12"/>
      <c r="L109" s="3">
        <v>0</v>
      </c>
      <c r="M109" s="3">
        <v>0</v>
      </c>
      <c r="N109" s="12" t="e">
        <f t="shared" si="124"/>
        <v>#DIV/0!</v>
      </c>
    </row>
    <row r="110" spans="1:14" ht="33.75" customHeight="1">
      <c r="A110" s="56" t="s">
        <v>58</v>
      </c>
      <c r="B110" s="55"/>
      <c r="C110" s="12">
        <f t="shared" si="139"/>
        <v>50</v>
      </c>
      <c r="D110" s="12">
        <f t="shared" si="140"/>
        <v>0</v>
      </c>
      <c r="E110" s="12">
        <f t="shared" si="138"/>
        <v>0</v>
      </c>
      <c r="F110" s="12"/>
      <c r="G110" s="12"/>
      <c r="H110" s="12"/>
      <c r="I110" s="12"/>
      <c r="J110" s="12"/>
      <c r="K110" s="12"/>
      <c r="L110" s="3">
        <v>50</v>
      </c>
      <c r="M110" s="3">
        <v>0</v>
      </c>
      <c r="N110" s="12">
        <f t="shared" si="124"/>
        <v>0</v>
      </c>
    </row>
    <row r="111" spans="1:14" ht="33.75" customHeight="1">
      <c r="A111" s="56" t="s">
        <v>99</v>
      </c>
      <c r="B111" s="55"/>
      <c r="C111" s="12">
        <f t="shared" si="139"/>
        <v>500</v>
      </c>
      <c r="D111" s="12">
        <f t="shared" si="140"/>
        <v>15</v>
      </c>
      <c r="E111" s="12">
        <f t="shared" si="138"/>
        <v>3</v>
      </c>
      <c r="F111" s="12"/>
      <c r="G111" s="12"/>
      <c r="H111" s="12"/>
      <c r="I111" s="12">
        <v>500</v>
      </c>
      <c r="J111" s="12">
        <v>15</v>
      </c>
      <c r="K111" s="12">
        <f>J111/I111*100</f>
        <v>3</v>
      </c>
      <c r="L111" s="3"/>
      <c r="M111" s="3"/>
      <c r="N111" s="12"/>
    </row>
    <row r="112" spans="1:14">
      <c r="A112" s="48" t="s">
        <v>40</v>
      </c>
      <c r="B112" s="49"/>
      <c r="C112" s="7">
        <f>C107+C108+C110+C111</f>
        <v>9395.2999999999993</v>
      </c>
      <c r="D112" s="7">
        <f>D107+D108+D110+D111</f>
        <v>15</v>
      </c>
      <c r="E112" s="10">
        <f t="shared" si="138"/>
        <v>0.15965429523272276</v>
      </c>
      <c r="F112" s="10">
        <f t="shared" ref="F112:G112" si="141">F107+F108+F109+F110+F111</f>
        <v>0</v>
      </c>
      <c r="G112" s="10">
        <f t="shared" si="141"/>
        <v>0</v>
      </c>
      <c r="H112" s="10"/>
      <c r="I112" s="10">
        <f t="shared" ref="I112:J112" si="142">I107+I108+I109+I110+I111</f>
        <v>500</v>
      </c>
      <c r="J112" s="10">
        <f t="shared" si="142"/>
        <v>15</v>
      </c>
      <c r="K112" s="9">
        <f>J112/I112*100</f>
        <v>3</v>
      </c>
      <c r="L112" s="7">
        <f>L107+L108+L110+L111</f>
        <v>8895.2999999999993</v>
      </c>
      <c r="M112" s="7">
        <f>M107+M108+M110+M111</f>
        <v>0</v>
      </c>
      <c r="N112" s="10">
        <f t="shared" si="124"/>
        <v>0</v>
      </c>
    </row>
    <row r="113" spans="1:14" ht="15.75" customHeight="1">
      <c r="A113" s="39" t="s">
        <v>59</v>
      </c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1"/>
    </row>
    <row r="114" spans="1:14">
      <c r="A114" s="54" t="s">
        <v>39</v>
      </c>
      <c r="B114" s="55"/>
      <c r="C114" s="12">
        <f t="shared" ref="C114" si="143">I114+L114+F114</f>
        <v>400</v>
      </c>
      <c r="D114" s="12">
        <f t="shared" ref="D114" si="144">J114+M114+G114</f>
        <v>0</v>
      </c>
      <c r="E114" s="12">
        <f t="shared" ref="E114:E115" si="145">D114/C114*100</f>
        <v>0</v>
      </c>
      <c r="F114" s="12"/>
      <c r="G114" s="12"/>
      <c r="H114" s="12"/>
      <c r="I114" s="12"/>
      <c r="J114" s="12"/>
      <c r="K114" s="12"/>
      <c r="L114" s="12">
        <v>400</v>
      </c>
      <c r="M114" s="12">
        <v>0</v>
      </c>
      <c r="N114" s="12">
        <f t="shared" si="124"/>
        <v>0</v>
      </c>
    </row>
    <row r="115" spans="1:14">
      <c r="A115" s="48" t="s">
        <v>40</v>
      </c>
      <c r="B115" s="49"/>
      <c r="C115" s="10">
        <f>C114</f>
        <v>400</v>
      </c>
      <c r="D115" s="10">
        <f>D114</f>
        <v>0</v>
      </c>
      <c r="E115" s="10">
        <f t="shared" si="145"/>
        <v>0</v>
      </c>
      <c r="F115" s="10">
        <f t="shared" ref="F115:G115" si="146">F114</f>
        <v>0</v>
      </c>
      <c r="G115" s="10">
        <f t="shared" si="146"/>
        <v>0</v>
      </c>
      <c r="H115" s="10"/>
      <c r="I115" s="10">
        <f t="shared" ref="I115:J115" si="147">I114</f>
        <v>0</v>
      </c>
      <c r="J115" s="10">
        <f t="shared" si="147"/>
        <v>0</v>
      </c>
      <c r="K115" s="10"/>
      <c r="L115" s="10">
        <f>L114</f>
        <v>400</v>
      </c>
      <c r="M115" s="10">
        <f>M114</f>
        <v>0</v>
      </c>
      <c r="N115" s="10">
        <f t="shared" si="124"/>
        <v>0</v>
      </c>
    </row>
    <row r="116" spans="1:14" ht="15.75" customHeight="1">
      <c r="A116" s="39" t="s">
        <v>60</v>
      </c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1"/>
    </row>
    <row r="117" spans="1:14">
      <c r="A117" s="54" t="s">
        <v>39</v>
      </c>
      <c r="B117" s="55"/>
      <c r="C117" s="12">
        <f t="shared" ref="C117:C118" si="148">I117+L117+F117</f>
        <v>240</v>
      </c>
      <c r="D117" s="12">
        <f t="shared" ref="D117:D118" si="149">J117+M117+G117</f>
        <v>0</v>
      </c>
      <c r="E117" s="12">
        <f t="shared" ref="E117:E120" si="150">D117/C117*100</f>
        <v>0</v>
      </c>
      <c r="F117" s="12"/>
      <c r="G117" s="12"/>
      <c r="H117" s="12"/>
      <c r="I117" s="12"/>
      <c r="J117" s="12"/>
      <c r="K117" s="12"/>
      <c r="L117" s="12">
        <v>240</v>
      </c>
      <c r="M117" s="12">
        <v>0</v>
      </c>
      <c r="N117" s="12">
        <f t="shared" si="124"/>
        <v>0</v>
      </c>
    </row>
    <row r="118" spans="1:14" ht="30" customHeight="1">
      <c r="A118" s="54" t="s">
        <v>44</v>
      </c>
      <c r="B118" s="55"/>
      <c r="C118" s="12">
        <f t="shared" si="148"/>
        <v>60</v>
      </c>
      <c r="D118" s="12">
        <f t="shared" si="149"/>
        <v>0</v>
      </c>
      <c r="E118" s="12">
        <f t="shared" si="150"/>
        <v>0</v>
      </c>
      <c r="F118" s="12"/>
      <c r="G118" s="12"/>
      <c r="H118" s="12"/>
      <c r="I118" s="12"/>
      <c r="J118" s="12"/>
      <c r="K118" s="12"/>
      <c r="L118" s="12">
        <v>60</v>
      </c>
      <c r="M118" s="12">
        <v>0</v>
      </c>
      <c r="N118" s="12">
        <f t="shared" si="124"/>
        <v>0</v>
      </c>
    </row>
    <row r="119" spans="1:14" ht="30.75" hidden="1" customHeight="1">
      <c r="A119" s="56" t="s">
        <v>58</v>
      </c>
      <c r="B119" s="55"/>
      <c r="C119" s="12">
        <v>0</v>
      </c>
      <c r="D119" s="12">
        <v>0</v>
      </c>
      <c r="E119" s="12" t="e">
        <f t="shared" si="150"/>
        <v>#DIV/0!</v>
      </c>
      <c r="F119" s="12"/>
      <c r="G119" s="12"/>
      <c r="H119" s="12"/>
      <c r="I119" s="12"/>
      <c r="J119" s="12"/>
      <c r="K119" s="12"/>
      <c r="L119" s="18">
        <f t="shared" si="130"/>
        <v>0</v>
      </c>
      <c r="M119" s="18">
        <f t="shared" si="131"/>
        <v>0</v>
      </c>
      <c r="N119" s="18" t="e">
        <f t="shared" si="124"/>
        <v>#DIV/0!</v>
      </c>
    </row>
    <row r="120" spans="1:14">
      <c r="A120" s="48" t="s">
        <v>40</v>
      </c>
      <c r="B120" s="49"/>
      <c r="C120" s="10">
        <f>C117+C118+C119</f>
        <v>300</v>
      </c>
      <c r="D120" s="10">
        <f>D117+D118+D119</f>
        <v>0</v>
      </c>
      <c r="E120" s="10">
        <f t="shared" si="150"/>
        <v>0</v>
      </c>
      <c r="F120" s="10">
        <f t="shared" ref="F120:G120" si="151">F117+F118+F119</f>
        <v>0</v>
      </c>
      <c r="G120" s="10">
        <f t="shared" si="151"/>
        <v>0</v>
      </c>
      <c r="H120" s="10"/>
      <c r="I120" s="10">
        <f t="shared" ref="I120:J120" si="152">I117+I118+I119</f>
        <v>0</v>
      </c>
      <c r="J120" s="10">
        <f t="shared" si="152"/>
        <v>0</v>
      </c>
      <c r="K120" s="10"/>
      <c r="L120" s="10">
        <f>SUM(L117:L119)</f>
        <v>300</v>
      </c>
      <c r="M120" s="10">
        <f>SUM(M117:M119)</f>
        <v>0</v>
      </c>
      <c r="N120" s="10">
        <f t="shared" si="124"/>
        <v>0</v>
      </c>
    </row>
    <row r="121" spans="1:14" ht="15.75" customHeight="1">
      <c r="A121" s="61" t="s">
        <v>61</v>
      </c>
      <c r="B121" s="62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3"/>
    </row>
    <row r="122" spans="1:14">
      <c r="A122" s="54" t="s">
        <v>39</v>
      </c>
      <c r="B122" s="55"/>
      <c r="C122" s="12">
        <f t="shared" ref="C122:C125" si="153">I122+L122+F122</f>
        <v>100</v>
      </c>
      <c r="D122" s="12">
        <f t="shared" ref="D122:D125" si="154">J122+M122+G122</f>
        <v>0</v>
      </c>
      <c r="E122" s="12">
        <f t="shared" ref="E122:E126" si="155">D122/C122*100</f>
        <v>0</v>
      </c>
      <c r="F122" s="12"/>
      <c r="G122" s="12"/>
      <c r="H122" s="12"/>
      <c r="I122" s="12"/>
      <c r="J122" s="12"/>
      <c r="K122" s="12"/>
      <c r="L122" s="12">
        <v>100</v>
      </c>
      <c r="M122" s="12">
        <v>0</v>
      </c>
      <c r="N122" s="12">
        <f t="shared" si="124"/>
        <v>0</v>
      </c>
    </row>
    <row r="123" spans="1:14" ht="28.5" customHeight="1">
      <c r="A123" s="54" t="s">
        <v>44</v>
      </c>
      <c r="B123" s="55"/>
      <c r="C123" s="12">
        <f t="shared" si="153"/>
        <v>3200</v>
      </c>
      <c r="D123" s="12">
        <f t="shared" si="154"/>
        <v>0</v>
      </c>
      <c r="E123" s="12">
        <f t="shared" si="155"/>
        <v>0</v>
      </c>
      <c r="F123" s="12"/>
      <c r="G123" s="12"/>
      <c r="H123" s="12"/>
      <c r="I123" s="12"/>
      <c r="J123" s="12"/>
      <c r="K123" s="12"/>
      <c r="L123" s="12">
        <v>3200</v>
      </c>
      <c r="M123" s="12">
        <v>0</v>
      </c>
      <c r="N123" s="12">
        <f t="shared" si="124"/>
        <v>0</v>
      </c>
    </row>
    <row r="124" spans="1:14">
      <c r="A124" s="56" t="s">
        <v>45</v>
      </c>
      <c r="B124" s="55"/>
      <c r="C124" s="12">
        <f t="shared" si="153"/>
        <v>300</v>
      </c>
      <c r="D124" s="12">
        <f t="shared" si="154"/>
        <v>0</v>
      </c>
      <c r="E124" s="12">
        <f t="shared" si="155"/>
        <v>0</v>
      </c>
      <c r="F124" s="12"/>
      <c r="G124" s="12"/>
      <c r="H124" s="12"/>
      <c r="I124" s="12"/>
      <c r="J124" s="12"/>
      <c r="K124" s="12"/>
      <c r="L124" s="12">
        <v>300</v>
      </c>
      <c r="M124" s="12">
        <v>0</v>
      </c>
      <c r="N124" s="12">
        <f t="shared" si="124"/>
        <v>0</v>
      </c>
    </row>
    <row r="125" spans="1:14" ht="33.75" customHeight="1">
      <c r="A125" s="56" t="s">
        <v>46</v>
      </c>
      <c r="B125" s="55"/>
      <c r="C125" s="12">
        <f t="shared" si="153"/>
        <v>300</v>
      </c>
      <c r="D125" s="12">
        <f t="shared" si="154"/>
        <v>10.9</v>
      </c>
      <c r="E125" s="12">
        <f t="shared" si="155"/>
        <v>3.6333333333333337</v>
      </c>
      <c r="F125" s="12"/>
      <c r="G125" s="12"/>
      <c r="H125" s="12"/>
      <c r="I125" s="12"/>
      <c r="J125" s="12"/>
      <c r="K125" s="12"/>
      <c r="L125" s="12">
        <v>300</v>
      </c>
      <c r="M125" s="12">
        <v>10.9</v>
      </c>
      <c r="N125" s="12">
        <f t="shared" si="124"/>
        <v>3.6333333333333337</v>
      </c>
    </row>
    <row r="126" spans="1:14">
      <c r="A126" s="48" t="s">
        <v>40</v>
      </c>
      <c r="B126" s="49"/>
      <c r="C126" s="10">
        <f>C122+C123+C124+C125</f>
        <v>3900</v>
      </c>
      <c r="D126" s="10">
        <f>D122+D123+D124+D125</f>
        <v>10.9</v>
      </c>
      <c r="E126" s="10">
        <f t="shared" si="155"/>
        <v>0.27948717948717949</v>
      </c>
      <c r="F126" s="10">
        <f t="shared" ref="F126:G126" si="156">F122+F123+F124+F125</f>
        <v>0</v>
      </c>
      <c r="G126" s="10">
        <f t="shared" si="156"/>
        <v>0</v>
      </c>
      <c r="H126" s="10"/>
      <c r="I126" s="10">
        <f t="shared" ref="I126:J126" si="157">I122+I123+I124+I125</f>
        <v>0</v>
      </c>
      <c r="J126" s="10">
        <f t="shared" si="157"/>
        <v>0</v>
      </c>
      <c r="K126" s="10"/>
      <c r="L126" s="10">
        <f>SUM(L122:L125)</f>
        <v>3900</v>
      </c>
      <c r="M126" s="10">
        <f>SUM(M122:M125)</f>
        <v>10.9</v>
      </c>
      <c r="N126" s="10">
        <f t="shared" si="124"/>
        <v>0.27948717948717949</v>
      </c>
    </row>
    <row r="127" spans="1:14" ht="15.75" customHeight="1">
      <c r="A127" s="39" t="s">
        <v>62</v>
      </c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1"/>
    </row>
    <row r="128" spans="1:14">
      <c r="A128" s="54" t="s">
        <v>39</v>
      </c>
      <c r="B128" s="55"/>
      <c r="C128" s="12">
        <f t="shared" ref="C128" si="158">I128+L128+F128</f>
        <v>100</v>
      </c>
      <c r="D128" s="12">
        <f t="shared" ref="D128" si="159">J128+M128+G128</f>
        <v>0</v>
      </c>
      <c r="E128" s="12">
        <f t="shared" ref="E128:E131" si="160">D128/C128*100</f>
        <v>0</v>
      </c>
      <c r="F128" s="12"/>
      <c r="G128" s="12"/>
      <c r="H128" s="12"/>
      <c r="I128" s="12"/>
      <c r="J128" s="12"/>
      <c r="K128" s="12"/>
      <c r="L128" s="3">
        <v>100</v>
      </c>
      <c r="M128" s="3">
        <v>0</v>
      </c>
      <c r="N128" s="12">
        <f t="shared" si="124"/>
        <v>0</v>
      </c>
    </row>
    <row r="129" spans="1:14" hidden="1">
      <c r="A129" s="56" t="s">
        <v>45</v>
      </c>
      <c r="B129" s="55"/>
      <c r="C129" s="12">
        <v>0</v>
      </c>
      <c r="D129" s="12">
        <v>0</v>
      </c>
      <c r="E129" s="12" t="e">
        <f t="shared" si="160"/>
        <v>#DIV/0!</v>
      </c>
      <c r="F129" s="12"/>
      <c r="G129" s="12"/>
      <c r="H129" s="12"/>
      <c r="I129" s="12"/>
      <c r="J129" s="12"/>
      <c r="K129" s="12"/>
      <c r="L129" s="17">
        <f t="shared" si="130"/>
        <v>0</v>
      </c>
      <c r="M129" s="17">
        <f t="shared" si="131"/>
        <v>0</v>
      </c>
      <c r="N129" s="18" t="e">
        <f t="shared" si="124"/>
        <v>#DIV/0!</v>
      </c>
    </row>
    <row r="130" spans="1:14" ht="30.75" hidden="1" customHeight="1">
      <c r="A130" s="56" t="s">
        <v>58</v>
      </c>
      <c r="B130" s="55"/>
      <c r="C130" s="12">
        <v>0</v>
      </c>
      <c r="D130" s="12">
        <v>0</v>
      </c>
      <c r="E130" s="12" t="e">
        <f t="shared" si="160"/>
        <v>#DIV/0!</v>
      </c>
      <c r="F130" s="12"/>
      <c r="G130" s="12"/>
      <c r="H130" s="12"/>
      <c r="I130" s="12"/>
      <c r="J130" s="12"/>
      <c r="K130" s="12"/>
      <c r="L130" s="17">
        <f t="shared" si="130"/>
        <v>0</v>
      </c>
      <c r="M130" s="17">
        <f t="shared" si="131"/>
        <v>0</v>
      </c>
      <c r="N130" s="18" t="e">
        <f t="shared" si="124"/>
        <v>#DIV/0!</v>
      </c>
    </row>
    <row r="131" spans="1:14">
      <c r="A131" s="48" t="s">
        <v>40</v>
      </c>
      <c r="B131" s="49"/>
      <c r="C131" s="10">
        <f>C128+C129+C130</f>
        <v>100</v>
      </c>
      <c r="D131" s="10">
        <f>D128+D129+D130</f>
        <v>0</v>
      </c>
      <c r="E131" s="10">
        <f t="shared" si="160"/>
        <v>0</v>
      </c>
      <c r="F131" s="10">
        <f t="shared" ref="F131:G131" si="161">F128+F129+F130</f>
        <v>0</v>
      </c>
      <c r="G131" s="10">
        <f t="shared" si="161"/>
        <v>0</v>
      </c>
      <c r="H131" s="10"/>
      <c r="I131" s="10">
        <f t="shared" ref="I131:J131" si="162">I128+I129+I130</f>
        <v>0</v>
      </c>
      <c r="J131" s="10">
        <f t="shared" si="162"/>
        <v>0</v>
      </c>
      <c r="K131" s="10"/>
      <c r="L131" s="7">
        <f>L128</f>
        <v>100</v>
      </c>
      <c r="M131" s="7">
        <f>M128</f>
        <v>0</v>
      </c>
      <c r="N131" s="10">
        <f t="shared" si="124"/>
        <v>0</v>
      </c>
    </row>
    <row r="132" spans="1:14" ht="15.75" customHeight="1">
      <c r="A132" s="39" t="s">
        <v>63</v>
      </c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1"/>
    </row>
    <row r="133" spans="1:14" ht="15.75" customHeight="1">
      <c r="A133" s="54" t="s">
        <v>39</v>
      </c>
      <c r="B133" s="55"/>
      <c r="C133" s="12">
        <f t="shared" ref="C133" si="163">I133+L133+F133</f>
        <v>100</v>
      </c>
      <c r="D133" s="12">
        <f t="shared" ref="D133" si="164">J133+M133+G133</f>
        <v>0</v>
      </c>
      <c r="E133" s="12">
        <f t="shared" ref="E133:E134" si="165">D133/C133*100</f>
        <v>0</v>
      </c>
      <c r="F133" s="12"/>
      <c r="G133" s="12"/>
      <c r="H133" s="12"/>
      <c r="I133" s="12"/>
      <c r="J133" s="12"/>
      <c r="K133" s="12"/>
      <c r="L133" s="3">
        <v>100</v>
      </c>
      <c r="M133" s="3">
        <v>0</v>
      </c>
      <c r="N133" s="12">
        <f t="shared" si="124"/>
        <v>0</v>
      </c>
    </row>
    <row r="134" spans="1:14" ht="15.75" customHeight="1">
      <c r="A134" s="48" t="s">
        <v>40</v>
      </c>
      <c r="B134" s="49"/>
      <c r="C134" s="10">
        <f>C133</f>
        <v>100</v>
      </c>
      <c r="D134" s="10">
        <f>D133</f>
        <v>0</v>
      </c>
      <c r="E134" s="10">
        <f t="shared" si="165"/>
        <v>0</v>
      </c>
      <c r="F134" s="10">
        <f t="shared" ref="F134:G134" si="166">F133</f>
        <v>0</v>
      </c>
      <c r="G134" s="10">
        <f t="shared" si="166"/>
        <v>0</v>
      </c>
      <c r="H134" s="10"/>
      <c r="I134" s="10">
        <f t="shared" ref="I134:J134" si="167">I133</f>
        <v>0</v>
      </c>
      <c r="J134" s="10">
        <f t="shared" si="167"/>
        <v>0</v>
      </c>
      <c r="K134" s="10"/>
      <c r="L134" s="7">
        <f>SUM(L133)</f>
        <v>100</v>
      </c>
      <c r="M134" s="7">
        <f>SUM(M133)</f>
        <v>0</v>
      </c>
      <c r="N134" s="10">
        <f t="shared" si="124"/>
        <v>0</v>
      </c>
    </row>
    <row r="135" spans="1:14" ht="15.75" customHeight="1">
      <c r="A135" s="39" t="s">
        <v>64</v>
      </c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1"/>
    </row>
    <row r="136" spans="1:14">
      <c r="A136" s="54" t="s">
        <v>39</v>
      </c>
      <c r="B136" s="55"/>
      <c r="C136" s="12">
        <f t="shared" ref="C136" si="168">I136+L136+F136</f>
        <v>3350</v>
      </c>
      <c r="D136" s="12">
        <f t="shared" ref="D136" si="169">J136+M136+G136</f>
        <v>26.9</v>
      </c>
      <c r="E136" s="12">
        <f t="shared" ref="E136:E138" si="170">D136/C136*100</f>
        <v>0.80298507462686564</v>
      </c>
      <c r="F136" s="12"/>
      <c r="G136" s="12"/>
      <c r="H136" s="12"/>
      <c r="I136" s="12"/>
      <c r="J136" s="12"/>
      <c r="K136" s="12"/>
      <c r="L136" s="12">
        <v>3350</v>
      </c>
      <c r="M136" s="12">
        <v>26.9</v>
      </c>
      <c r="N136" s="12">
        <f t="shared" si="124"/>
        <v>0.80298507462686564</v>
      </c>
    </row>
    <row r="137" spans="1:14">
      <c r="A137" s="48" t="s">
        <v>40</v>
      </c>
      <c r="B137" s="49"/>
      <c r="C137" s="10">
        <f>C136</f>
        <v>3350</v>
      </c>
      <c r="D137" s="10">
        <f>D136</f>
        <v>26.9</v>
      </c>
      <c r="E137" s="10">
        <f t="shared" si="170"/>
        <v>0.80298507462686564</v>
      </c>
      <c r="F137" s="10">
        <f t="shared" ref="F137:G137" si="171">F136</f>
        <v>0</v>
      </c>
      <c r="G137" s="10">
        <f t="shared" si="171"/>
        <v>0</v>
      </c>
      <c r="H137" s="10"/>
      <c r="I137" s="10">
        <f t="shared" ref="I137:J137" si="172">I136</f>
        <v>0</v>
      </c>
      <c r="J137" s="10">
        <f t="shared" si="172"/>
        <v>0</v>
      </c>
      <c r="K137" s="10"/>
      <c r="L137" s="10">
        <f>SUM(L136)</f>
        <v>3350</v>
      </c>
      <c r="M137" s="10">
        <f>SUM(M136)</f>
        <v>26.9</v>
      </c>
      <c r="N137" s="12">
        <f t="shared" si="124"/>
        <v>0.80298507462686564</v>
      </c>
    </row>
    <row r="138" spans="1:14">
      <c r="A138" s="77" t="s">
        <v>53</v>
      </c>
      <c r="B138" s="95"/>
      <c r="C138" s="30">
        <f>C112+C115+C120+C126+C131+C134+C137</f>
        <v>17545.3</v>
      </c>
      <c r="D138" s="30">
        <f>D112+D115+D120+D126+D131+D134+D137</f>
        <v>52.8</v>
      </c>
      <c r="E138" s="31">
        <f t="shared" si="170"/>
        <v>0.30093529321242724</v>
      </c>
      <c r="F138" s="30">
        <f>F112+F115+F120+F126+F131+F134+F137</f>
        <v>0</v>
      </c>
      <c r="G138" s="30">
        <f>G112+G115+G120+G126+G131+G134+G137</f>
        <v>0</v>
      </c>
      <c r="H138" s="34"/>
      <c r="I138" s="30">
        <f>I112+I115+I120+I126+I131+I134+I137</f>
        <v>500</v>
      </c>
      <c r="J138" s="30">
        <f>J112+J115+J120+J126+J131+J134+J137</f>
        <v>15</v>
      </c>
      <c r="K138" s="31">
        <f t="shared" ref="K138" si="173">J138/I138*100</f>
        <v>3</v>
      </c>
      <c r="L138" s="30">
        <f>L112+L115+L120+L126+L131+L134+L137</f>
        <v>17045.3</v>
      </c>
      <c r="M138" s="30">
        <f>M112+M115+M120+M126+M131+M134+M137</f>
        <v>37.799999999999997</v>
      </c>
      <c r="N138" s="35">
        <f t="shared" si="124"/>
        <v>0.22176201064222981</v>
      </c>
    </row>
    <row r="139" spans="1:14" ht="15.75" customHeight="1">
      <c r="A139" s="4" t="s">
        <v>23</v>
      </c>
      <c r="B139" s="73" t="s">
        <v>8</v>
      </c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5"/>
    </row>
    <row r="140" spans="1:14" ht="15.75" customHeight="1">
      <c r="A140" s="61" t="s">
        <v>65</v>
      </c>
      <c r="B140" s="62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3"/>
    </row>
    <row r="141" spans="1:14">
      <c r="A141" s="56" t="s">
        <v>45</v>
      </c>
      <c r="B141" s="55"/>
      <c r="C141" s="12">
        <f>F141+I141+L141</f>
        <v>2557</v>
      </c>
      <c r="D141" s="12">
        <f>G141+J141+M141</f>
        <v>43.3</v>
      </c>
      <c r="E141" s="12">
        <f t="shared" ref="E141:E142" si="174">D141/C141*100</f>
        <v>1.6933906922174422</v>
      </c>
      <c r="F141" s="12"/>
      <c r="G141" s="12"/>
      <c r="H141" s="12"/>
      <c r="I141" s="12"/>
      <c r="J141" s="12"/>
      <c r="K141" s="12"/>
      <c r="L141" s="12">
        <v>2557</v>
      </c>
      <c r="M141" s="12">
        <v>43.3</v>
      </c>
      <c r="N141" s="12">
        <f t="shared" si="124"/>
        <v>1.6933906922174422</v>
      </c>
    </row>
    <row r="142" spans="1:14">
      <c r="A142" s="57" t="s">
        <v>31</v>
      </c>
      <c r="B142" s="96"/>
      <c r="C142" s="10">
        <f>C141</f>
        <v>2557</v>
      </c>
      <c r="D142" s="10">
        <f>D141</f>
        <v>43.3</v>
      </c>
      <c r="E142" s="10">
        <f t="shared" si="174"/>
        <v>1.6933906922174422</v>
      </c>
      <c r="F142" s="10">
        <f t="shared" ref="F142:G142" si="175">F141</f>
        <v>0</v>
      </c>
      <c r="G142" s="10">
        <f t="shared" si="175"/>
        <v>0</v>
      </c>
      <c r="H142" s="10"/>
      <c r="I142" s="10">
        <f t="shared" ref="I142:J142" si="176">I141</f>
        <v>0</v>
      </c>
      <c r="J142" s="10">
        <f t="shared" si="176"/>
        <v>0</v>
      </c>
      <c r="K142" s="10"/>
      <c r="L142" s="10">
        <f>SUM(L141)</f>
        <v>2557</v>
      </c>
      <c r="M142" s="10">
        <f>SUM(M141)</f>
        <v>43.3</v>
      </c>
      <c r="N142" s="10">
        <f t="shared" si="124"/>
        <v>1.6933906922174422</v>
      </c>
    </row>
    <row r="143" spans="1:14" ht="15.75" customHeight="1">
      <c r="A143" s="61" t="s">
        <v>66</v>
      </c>
      <c r="B143" s="62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3"/>
    </row>
    <row r="144" spans="1:14">
      <c r="A144" s="56" t="s">
        <v>45</v>
      </c>
      <c r="B144" s="55"/>
      <c r="C144" s="12">
        <f>F144+I144+L144</f>
        <v>58671</v>
      </c>
      <c r="D144" s="12">
        <f>G144+J144+M144</f>
        <v>1345</v>
      </c>
      <c r="E144" s="12">
        <f t="shared" ref="E144:E145" si="177">D144/C144*100</f>
        <v>2.2924443080908796</v>
      </c>
      <c r="F144" s="12"/>
      <c r="G144" s="12"/>
      <c r="H144" s="12"/>
      <c r="I144" s="12">
        <v>156</v>
      </c>
      <c r="J144" s="12">
        <v>0</v>
      </c>
      <c r="K144" s="12">
        <f t="shared" ref="K144:K145" si="178">J144/I144*100</f>
        <v>0</v>
      </c>
      <c r="L144" s="12">
        <v>58515</v>
      </c>
      <c r="M144" s="12">
        <v>1345</v>
      </c>
      <c r="N144" s="18">
        <f t="shared" si="124"/>
        <v>2.2985559258309833</v>
      </c>
    </row>
    <row r="145" spans="1:14">
      <c r="A145" s="76" t="s">
        <v>31</v>
      </c>
      <c r="B145" s="97"/>
      <c r="C145" s="10">
        <f>C144</f>
        <v>58671</v>
      </c>
      <c r="D145" s="10">
        <f>D144</f>
        <v>1345</v>
      </c>
      <c r="E145" s="10">
        <f t="shared" si="177"/>
        <v>2.2924443080908796</v>
      </c>
      <c r="F145" s="10">
        <f t="shared" ref="F145:G145" si="179">F144</f>
        <v>0</v>
      </c>
      <c r="G145" s="10">
        <f t="shared" si="179"/>
        <v>0</v>
      </c>
      <c r="H145" s="10"/>
      <c r="I145" s="10">
        <f t="shared" ref="I145:J145" si="180">I144</f>
        <v>156</v>
      </c>
      <c r="J145" s="10">
        <f t="shared" si="180"/>
        <v>0</v>
      </c>
      <c r="K145" s="10">
        <f t="shared" si="178"/>
        <v>0</v>
      </c>
      <c r="L145" s="10">
        <f>SUM(L144)</f>
        <v>58515</v>
      </c>
      <c r="M145" s="10">
        <f>SUM(M144)</f>
        <v>1345</v>
      </c>
      <c r="N145" s="10">
        <f t="shared" si="124"/>
        <v>2.2985559258309833</v>
      </c>
    </row>
    <row r="146" spans="1:14" ht="15.75" customHeight="1">
      <c r="A146" s="61" t="s">
        <v>67</v>
      </c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3"/>
    </row>
    <row r="147" spans="1:14">
      <c r="A147" s="56" t="s">
        <v>45</v>
      </c>
      <c r="B147" s="55"/>
      <c r="C147" s="12">
        <f>F147+I147+L147</f>
        <v>4905.3999999999996</v>
      </c>
      <c r="D147" s="12">
        <f>G147+J147+M147</f>
        <v>59</v>
      </c>
      <c r="E147" s="12">
        <f t="shared" ref="E147:E148" si="181">D147/C147*100</f>
        <v>1.2027561462877647</v>
      </c>
      <c r="F147" s="12"/>
      <c r="G147" s="12"/>
      <c r="H147" s="12"/>
      <c r="I147" s="12">
        <v>1762.3</v>
      </c>
      <c r="J147" s="12">
        <v>0</v>
      </c>
      <c r="K147" s="12">
        <f t="shared" ref="K147:K148" si="182">J147/I147*100</f>
        <v>0</v>
      </c>
      <c r="L147" s="12">
        <v>3143.1</v>
      </c>
      <c r="M147" s="12">
        <v>59</v>
      </c>
      <c r="N147" s="12">
        <f t="shared" si="124"/>
        <v>1.8771276764977252</v>
      </c>
    </row>
    <row r="148" spans="1:14">
      <c r="A148" s="76" t="s">
        <v>31</v>
      </c>
      <c r="B148" s="97"/>
      <c r="C148" s="10">
        <f>C147</f>
        <v>4905.3999999999996</v>
      </c>
      <c r="D148" s="10">
        <f>D147</f>
        <v>59</v>
      </c>
      <c r="E148" s="10">
        <f t="shared" si="181"/>
        <v>1.2027561462877647</v>
      </c>
      <c r="F148" s="10">
        <f t="shared" ref="F148:G148" si="183">F147</f>
        <v>0</v>
      </c>
      <c r="G148" s="10">
        <f t="shared" si="183"/>
        <v>0</v>
      </c>
      <c r="H148" s="10"/>
      <c r="I148" s="10">
        <f t="shared" ref="I148:J148" si="184">I147</f>
        <v>1762.3</v>
      </c>
      <c r="J148" s="10">
        <f t="shared" si="184"/>
        <v>0</v>
      </c>
      <c r="K148" s="10">
        <f t="shared" si="182"/>
        <v>0</v>
      </c>
      <c r="L148" s="10">
        <f>SUM(L147)</f>
        <v>3143.1</v>
      </c>
      <c r="M148" s="10">
        <f>SUM(M147)</f>
        <v>59</v>
      </c>
      <c r="N148" s="10">
        <f t="shared" si="124"/>
        <v>1.8771276764977252</v>
      </c>
    </row>
    <row r="149" spans="1:14" ht="15.75" customHeight="1">
      <c r="A149" s="39" t="s">
        <v>68</v>
      </c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1"/>
    </row>
    <row r="150" spans="1:14">
      <c r="A150" s="56" t="s">
        <v>45</v>
      </c>
      <c r="B150" s="55"/>
      <c r="C150" s="12">
        <f>F150+I150+L150</f>
        <v>4686.8</v>
      </c>
      <c r="D150" s="12">
        <f>G150+J150+M150</f>
        <v>45.8</v>
      </c>
      <c r="E150" s="12">
        <f t="shared" ref="E150:E151" si="185">D150/C150*100</f>
        <v>0.97721259708116404</v>
      </c>
      <c r="F150" s="12"/>
      <c r="G150" s="12"/>
      <c r="H150" s="12"/>
      <c r="I150" s="12">
        <v>1720.8</v>
      </c>
      <c r="J150" s="12">
        <v>0</v>
      </c>
      <c r="K150" s="12">
        <f t="shared" ref="K150:K151" si="186">J150/I150*100</f>
        <v>0</v>
      </c>
      <c r="L150" s="12">
        <v>2966</v>
      </c>
      <c r="M150" s="12">
        <v>45.8</v>
      </c>
      <c r="N150" s="12">
        <f t="shared" si="124"/>
        <v>1.5441672285906944</v>
      </c>
    </row>
    <row r="151" spans="1:14" ht="15.75" customHeight="1">
      <c r="A151" s="57" t="s">
        <v>31</v>
      </c>
      <c r="B151" s="96"/>
      <c r="C151" s="10">
        <f>C150</f>
        <v>4686.8</v>
      </c>
      <c r="D151" s="10">
        <f>D150</f>
        <v>45.8</v>
      </c>
      <c r="E151" s="10">
        <f t="shared" si="185"/>
        <v>0.97721259708116404</v>
      </c>
      <c r="F151" s="10">
        <f t="shared" ref="F151:G151" si="187">F150</f>
        <v>0</v>
      </c>
      <c r="G151" s="10">
        <f t="shared" si="187"/>
        <v>0</v>
      </c>
      <c r="H151" s="10"/>
      <c r="I151" s="10">
        <f t="shared" ref="I151:J151" si="188">I150</f>
        <v>1720.8</v>
      </c>
      <c r="J151" s="10">
        <f t="shared" si="188"/>
        <v>0</v>
      </c>
      <c r="K151" s="10">
        <f t="shared" si="186"/>
        <v>0</v>
      </c>
      <c r="L151" s="10">
        <f>SUM(L150)</f>
        <v>2966</v>
      </c>
      <c r="M151" s="10">
        <f>SUM(M150)</f>
        <v>45.8</v>
      </c>
      <c r="N151" s="10">
        <f t="shared" si="124"/>
        <v>1.5441672285906944</v>
      </c>
    </row>
    <row r="152" spans="1:14" ht="15.75" customHeight="1">
      <c r="A152" s="61" t="s">
        <v>69</v>
      </c>
      <c r="B152" s="62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3"/>
    </row>
    <row r="153" spans="1:14">
      <c r="A153" s="56" t="s">
        <v>45</v>
      </c>
      <c r="B153" s="55"/>
      <c r="C153" s="12">
        <f>F153+I153+L153</f>
        <v>11073</v>
      </c>
      <c r="D153" s="12">
        <f>G153+J153+M153</f>
        <v>198.8</v>
      </c>
      <c r="E153" s="12">
        <f t="shared" ref="E153:E154" si="189">D153/C153*100</f>
        <v>1.7953580782082545</v>
      </c>
      <c r="F153" s="12"/>
      <c r="G153" s="12"/>
      <c r="H153" s="12"/>
      <c r="I153" s="12"/>
      <c r="J153" s="12"/>
      <c r="K153" s="12"/>
      <c r="L153" s="12">
        <v>11073</v>
      </c>
      <c r="M153" s="12">
        <v>198.8</v>
      </c>
      <c r="N153" s="12">
        <f t="shared" si="124"/>
        <v>1.7953580782082545</v>
      </c>
    </row>
    <row r="154" spans="1:14">
      <c r="A154" s="76" t="s">
        <v>31</v>
      </c>
      <c r="B154" s="97"/>
      <c r="C154" s="10">
        <f>C153</f>
        <v>11073</v>
      </c>
      <c r="D154" s="10">
        <f>D153</f>
        <v>198.8</v>
      </c>
      <c r="E154" s="10">
        <f t="shared" si="189"/>
        <v>1.7953580782082545</v>
      </c>
      <c r="F154" s="10">
        <f t="shared" ref="F154:G154" si="190">F153</f>
        <v>0</v>
      </c>
      <c r="G154" s="10">
        <f t="shared" si="190"/>
        <v>0</v>
      </c>
      <c r="H154" s="10"/>
      <c r="I154" s="10">
        <f t="shared" ref="I154:J154" si="191">I153</f>
        <v>0</v>
      </c>
      <c r="J154" s="10">
        <f t="shared" si="191"/>
        <v>0</v>
      </c>
      <c r="K154" s="10"/>
      <c r="L154" s="10">
        <f>SUM(L153)</f>
        <v>11073</v>
      </c>
      <c r="M154" s="10">
        <f>SUM(M153)</f>
        <v>198.8</v>
      </c>
      <c r="N154" s="10">
        <f t="shared" si="124"/>
        <v>1.7953580782082545</v>
      </c>
    </row>
    <row r="155" spans="1:14" ht="15.75" customHeight="1">
      <c r="A155" s="39" t="s">
        <v>70</v>
      </c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1"/>
    </row>
    <row r="156" spans="1:14">
      <c r="A156" s="56" t="s">
        <v>45</v>
      </c>
      <c r="B156" s="55"/>
      <c r="C156" s="12">
        <f>F156+I156+L156</f>
        <v>450</v>
      </c>
      <c r="D156" s="12">
        <f>G156+J156+M156</f>
        <v>0</v>
      </c>
      <c r="E156" s="12">
        <f t="shared" ref="E156:E158" si="192">D156/C156*100</f>
        <v>0</v>
      </c>
      <c r="F156" s="12"/>
      <c r="G156" s="12"/>
      <c r="H156" s="12"/>
      <c r="I156" s="12"/>
      <c r="J156" s="12"/>
      <c r="K156" s="12"/>
      <c r="L156" s="12">
        <v>450</v>
      </c>
      <c r="M156" s="12">
        <v>0</v>
      </c>
      <c r="N156" s="12">
        <f t="shared" ref="N156:N216" si="193">M156/L156*100</f>
        <v>0</v>
      </c>
    </row>
    <row r="157" spans="1:14">
      <c r="A157" s="76" t="s">
        <v>31</v>
      </c>
      <c r="B157" s="97"/>
      <c r="C157" s="12">
        <f>F157+I157+L157</f>
        <v>450</v>
      </c>
      <c r="D157" s="12">
        <f>G157+J157+M157</f>
        <v>0</v>
      </c>
      <c r="E157" s="10">
        <f t="shared" si="192"/>
        <v>0</v>
      </c>
      <c r="F157" s="10">
        <f t="shared" ref="F157:G157" si="194">F156</f>
        <v>0</v>
      </c>
      <c r="G157" s="10">
        <f t="shared" si="194"/>
        <v>0</v>
      </c>
      <c r="H157" s="10"/>
      <c r="I157" s="10">
        <f t="shared" ref="I157:M157" si="195">I156</f>
        <v>0</v>
      </c>
      <c r="J157" s="10">
        <f t="shared" si="195"/>
        <v>0</v>
      </c>
      <c r="K157" s="10"/>
      <c r="L157" s="10">
        <f t="shared" si="195"/>
        <v>450</v>
      </c>
      <c r="M157" s="10">
        <f t="shared" si="195"/>
        <v>0</v>
      </c>
      <c r="N157" s="12">
        <f t="shared" si="193"/>
        <v>0</v>
      </c>
    </row>
    <row r="158" spans="1:14">
      <c r="A158" s="98" t="s">
        <v>53</v>
      </c>
      <c r="B158" s="99"/>
      <c r="C158" s="30">
        <f>C142+C145+C148+C151+C157+C154</f>
        <v>82343.199999999997</v>
      </c>
      <c r="D158" s="30">
        <f>D142+D145+D148+D151+D157+D154</f>
        <v>1691.8999999999999</v>
      </c>
      <c r="E158" s="34">
        <f t="shared" si="192"/>
        <v>2.054693040833973</v>
      </c>
      <c r="F158" s="30">
        <f t="shared" ref="F158:G158" si="196">F142+F145+F148+F151+F157+F154</f>
        <v>0</v>
      </c>
      <c r="G158" s="30">
        <f t="shared" si="196"/>
        <v>0</v>
      </c>
      <c r="H158" s="30"/>
      <c r="I158" s="30">
        <f t="shared" ref="I158:M158" si="197">I142+I145+I148+I151+I157+I154</f>
        <v>3639.1</v>
      </c>
      <c r="J158" s="30">
        <f t="shared" si="197"/>
        <v>0</v>
      </c>
      <c r="K158" s="36">
        <f t="shared" ref="K158" si="198">J158/I158*100</f>
        <v>0</v>
      </c>
      <c r="L158" s="30">
        <f t="shared" si="197"/>
        <v>78704.100000000006</v>
      </c>
      <c r="M158" s="30">
        <f t="shared" si="197"/>
        <v>1691.8999999999999</v>
      </c>
      <c r="N158" s="35">
        <f t="shared" si="193"/>
        <v>2.1496974109353895</v>
      </c>
    </row>
    <row r="159" spans="1:14" ht="15.75" customHeight="1">
      <c r="A159" s="4" t="s">
        <v>24</v>
      </c>
      <c r="B159" s="73" t="s">
        <v>9</v>
      </c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5"/>
    </row>
    <row r="160" spans="1:14" ht="15.75" customHeight="1">
      <c r="A160" s="39" t="s">
        <v>71</v>
      </c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1"/>
    </row>
    <row r="161" spans="1:14" ht="30" customHeight="1">
      <c r="A161" s="56" t="s">
        <v>46</v>
      </c>
      <c r="B161" s="55"/>
      <c r="C161" s="12">
        <f>F161+I161+L161</f>
        <v>2261</v>
      </c>
      <c r="D161" s="12">
        <f>G161+J161+M161</f>
        <v>32.9</v>
      </c>
      <c r="E161" s="12">
        <f>H161+K161+N161</f>
        <v>1.4551083591331269</v>
      </c>
      <c r="F161" s="12"/>
      <c r="G161" s="12"/>
      <c r="H161" s="12"/>
      <c r="I161" s="12"/>
      <c r="J161" s="12"/>
      <c r="K161" s="12"/>
      <c r="L161" s="12">
        <v>2261</v>
      </c>
      <c r="M161" s="12">
        <v>32.9</v>
      </c>
      <c r="N161" s="12">
        <f t="shared" si="193"/>
        <v>1.4551083591331269</v>
      </c>
    </row>
    <row r="162" spans="1:14">
      <c r="A162" s="76" t="s">
        <v>31</v>
      </c>
      <c r="B162" s="97"/>
      <c r="C162" s="10">
        <f>C161</f>
        <v>2261</v>
      </c>
      <c r="D162" s="10">
        <f>D161</f>
        <v>32.9</v>
      </c>
      <c r="E162" s="12">
        <f t="shared" ref="E162" si="199">D162/C162*100</f>
        <v>1.4551083591331269</v>
      </c>
      <c r="F162" s="10">
        <f t="shared" ref="F162:G162" si="200">F161</f>
        <v>0</v>
      </c>
      <c r="G162" s="10">
        <f t="shared" si="200"/>
        <v>0</v>
      </c>
      <c r="H162" s="12"/>
      <c r="I162" s="10">
        <f t="shared" ref="I162:J162" si="201">I161</f>
        <v>0</v>
      </c>
      <c r="J162" s="10">
        <f t="shared" si="201"/>
        <v>0</v>
      </c>
      <c r="K162" s="12"/>
      <c r="L162" s="10">
        <f>SUM(L161)</f>
        <v>2261</v>
      </c>
      <c r="M162" s="10">
        <f>SUM(M161)</f>
        <v>32.9</v>
      </c>
      <c r="N162" s="10">
        <f t="shared" si="193"/>
        <v>1.4551083591331269</v>
      </c>
    </row>
    <row r="163" spans="1:14" ht="15.75" customHeight="1">
      <c r="A163" s="61" t="s">
        <v>72</v>
      </c>
      <c r="B163" s="62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3"/>
    </row>
    <row r="164" spans="1:14" hidden="1">
      <c r="A164" s="54" t="s">
        <v>39</v>
      </c>
      <c r="B164" s="55"/>
      <c r="C164" s="12">
        <v>0</v>
      </c>
      <c r="D164" s="12">
        <v>0</v>
      </c>
      <c r="E164" s="12" t="e">
        <f t="shared" ref="E164" si="202">D164/C164*100</f>
        <v>#DIV/0!</v>
      </c>
      <c r="F164" s="12"/>
      <c r="G164" s="12"/>
      <c r="H164" s="3"/>
      <c r="I164" s="12"/>
      <c r="J164" s="12"/>
      <c r="K164" s="3"/>
      <c r="L164" s="17">
        <f t="shared" ref="L164" si="203">C164-F164-I164</f>
        <v>0</v>
      </c>
      <c r="M164" s="17">
        <f t="shared" ref="M164" si="204">D164-G164-J164</f>
        <v>0</v>
      </c>
      <c r="N164" s="18" t="e">
        <f t="shared" si="193"/>
        <v>#DIV/0!</v>
      </c>
    </row>
    <row r="165" spans="1:14" ht="31.5" customHeight="1">
      <c r="A165" s="56" t="s">
        <v>46</v>
      </c>
      <c r="B165" s="55"/>
      <c r="C165" s="12">
        <f>F165+I165+L165</f>
        <v>0</v>
      </c>
      <c r="D165" s="12">
        <f>G165+J165+M165</f>
        <v>0</v>
      </c>
      <c r="E165" s="12"/>
      <c r="F165" s="12"/>
      <c r="G165" s="12"/>
      <c r="H165" s="12"/>
      <c r="I165" s="12"/>
      <c r="J165" s="12"/>
      <c r="K165" s="12"/>
      <c r="L165" s="18"/>
      <c r="M165" s="18"/>
      <c r="N165" s="18"/>
    </row>
    <row r="166" spans="1:14">
      <c r="A166" s="76" t="s">
        <v>31</v>
      </c>
      <c r="B166" s="97"/>
      <c r="C166" s="10">
        <f>C164+C165</f>
        <v>0</v>
      </c>
      <c r="D166" s="10">
        <f>D164+D165</f>
        <v>0</v>
      </c>
      <c r="E166" s="12"/>
      <c r="F166" s="10">
        <f t="shared" ref="F166:I166" si="205">F164+F165</f>
        <v>0</v>
      </c>
      <c r="G166" s="10">
        <f t="shared" si="205"/>
        <v>0</v>
      </c>
      <c r="H166" s="10">
        <f t="shared" si="205"/>
        <v>0</v>
      </c>
      <c r="I166" s="10">
        <f t="shared" si="205"/>
        <v>0</v>
      </c>
      <c r="J166" s="10">
        <f t="shared" ref="J166" si="206">J164+J165</f>
        <v>0</v>
      </c>
      <c r="K166" s="12"/>
      <c r="L166" s="18">
        <f>SUM(L164:L165)</f>
        <v>0</v>
      </c>
      <c r="M166" s="18">
        <f>SUM(M164:M165)</f>
        <v>0</v>
      </c>
      <c r="N166" s="18"/>
    </row>
    <row r="167" spans="1:14" ht="15.75" customHeight="1">
      <c r="A167" s="61" t="s">
        <v>73</v>
      </c>
      <c r="B167" s="62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3"/>
    </row>
    <row r="168" spans="1:14">
      <c r="A168" s="54" t="s">
        <v>39</v>
      </c>
      <c r="B168" s="55"/>
      <c r="C168" s="12">
        <f>F168+I168+L168</f>
        <v>0</v>
      </c>
      <c r="D168" s="12">
        <f>G168+J168+M168</f>
        <v>0</v>
      </c>
      <c r="E168" s="12"/>
      <c r="F168" s="12"/>
      <c r="G168" s="12"/>
      <c r="H168" s="12"/>
      <c r="I168" s="12"/>
      <c r="J168" s="12"/>
      <c r="K168" s="12"/>
      <c r="L168" s="12"/>
      <c r="M168" s="12"/>
      <c r="N168" s="12"/>
    </row>
    <row r="169" spans="1:14" ht="30" customHeight="1">
      <c r="A169" s="56" t="s">
        <v>46</v>
      </c>
      <c r="B169" s="55"/>
      <c r="C169" s="12">
        <f>F169+I169+L169</f>
        <v>82318.8</v>
      </c>
      <c r="D169" s="12">
        <f>G169+J169+M169</f>
        <v>2170</v>
      </c>
      <c r="E169" s="12">
        <f t="shared" ref="E168:E170" si="207">D169/C169*100</f>
        <v>2.6360928487781647</v>
      </c>
      <c r="F169" s="12"/>
      <c r="G169" s="12"/>
      <c r="H169" s="12"/>
      <c r="I169" s="12">
        <v>468.8</v>
      </c>
      <c r="J169" s="12">
        <v>0</v>
      </c>
      <c r="K169" s="12"/>
      <c r="L169" s="12">
        <v>81850</v>
      </c>
      <c r="M169" s="12">
        <v>2170</v>
      </c>
      <c r="N169" s="12">
        <f t="shared" si="193"/>
        <v>2.651191203420892</v>
      </c>
    </row>
    <row r="170" spans="1:14">
      <c r="A170" s="57" t="s">
        <v>31</v>
      </c>
      <c r="B170" s="96"/>
      <c r="C170" s="10">
        <f>C168+C169</f>
        <v>82318.8</v>
      </c>
      <c r="D170" s="10">
        <f>D168+D169</f>
        <v>2170</v>
      </c>
      <c r="E170" s="10">
        <f t="shared" si="207"/>
        <v>2.6360928487781647</v>
      </c>
      <c r="F170" s="10">
        <f t="shared" ref="F170:I170" si="208">F168+F169</f>
        <v>0</v>
      </c>
      <c r="G170" s="10">
        <f t="shared" si="208"/>
        <v>0</v>
      </c>
      <c r="H170" s="10">
        <f t="shared" si="208"/>
        <v>0</v>
      </c>
      <c r="I170" s="10">
        <f t="shared" si="208"/>
        <v>468.8</v>
      </c>
      <c r="J170" s="10">
        <f t="shared" ref="J170" si="209">J168+J169</f>
        <v>0</v>
      </c>
      <c r="K170" s="10">
        <f t="shared" ref="K170" si="210">J170/I170*100</f>
        <v>0</v>
      </c>
      <c r="L170" s="10">
        <f>SUM(L168:L169)</f>
        <v>81850</v>
      </c>
      <c r="M170" s="10">
        <f>SUM(M168:M169)</f>
        <v>2170</v>
      </c>
      <c r="N170" s="10">
        <f t="shared" si="193"/>
        <v>2.651191203420892</v>
      </c>
    </row>
    <row r="171" spans="1:14" ht="15.75" customHeight="1">
      <c r="A171" s="39" t="s">
        <v>74</v>
      </c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1"/>
    </row>
    <row r="172" spans="1:14" ht="31.5" customHeight="1">
      <c r="A172" s="56" t="s">
        <v>46</v>
      </c>
      <c r="B172" s="55"/>
      <c r="C172" s="12">
        <f>F172+I172+L172</f>
        <v>1830</v>
      </c>
      <c r="D172" s="12">
        <f>G172+J172+M172</f>
        <v>45.6</v>
      </c>
      <c r="E172" s="12">
        <f t="shared" ref="E172:E173" si="211">D172/C172*100</f>
        <v>2.4918032786885247</v>
      </c>
      <c r="F172" s="12"/>
      <c r="G172" s="12"/>
      <c r="H172" s="12"/>
      <c r="I172" s="12"/>
      <c r="J172" s="12"/>
      <c r="K172" s="12"/>
      <c r="L172" s="12">
        <v>1830</v>
      </c>
      <c r="M172" s="12">
        <v>45.6</v>
      </c>
      <c r="N172" s="12">
        <f t="shared" si="193"/>
        <v>2.4918032786885247</v>
      </c>
    </row>
    <row r="173" spans="1:14">
      <c r="A173" s="57" t="s">
        <v>31</v>
      </c>
      <c r="B173" s="96"/>
      <c r="C173" s="10">
        <f>C172</f>
        <v>1830</v>
      </c>
      <c r="D173" s="10">
        <f>D172</f>
        <v>45.6</v>
      </c>
      <c r="E173" s="10">
        <f t="shared" si="211"/>
        <v>2.4918032786885247</v>
      </c>
      <c r="F173" s="10">
        <f t="shared" ref="F173:I173" si="212">F172</f>
        <v>0</v>
      </c>
      <c r="G173" s="10">
        <f t="shared" si="212"/>
        <v>0</v>
      </c>
      <c r="H173" s="10">
        <f t="shared" si="212"/>
        <v>0</v>
      </c>
      <c r="I173" s="10">
        <f t="shared" si="212"/>
        <v>0</v>
      </c>
      <c r="J173" s="10">
        <f t="shared" ref="J173" si="213">J172</f>
        <v>0</v>
      </c>
      <c r="K173" s="10"/>
      <c r="L173" s="10">
        <f>SUM(L172)</f>
        <v>1830</v>
      </c>
      <c r="M173" s="10">
        <f>SUM(M172)</f>
        <v>45.6</v>
      </c>
      <c r="N173" s="10">
        <f t="shared" si="193"/>
        <v>2.4918032786885247</v>
      </c>
    </row>
    <row r="174" spans="1:14" ht="28.5" customHeight="1">
      <c r="A174" s="39" t="s">
        <v>75</v>
      </c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1"/>
    </row>
    <row r="175" spans="1:14" ht="31.5" customHeight="1">
      <c r="A175" s="56" t="s">
        <v>46</v>
      </c>
      <c r="B175" s="55"/>
      <c r="C175" s="12">
        <f>F175+I175+L175</f>
        <v>450</v>
      </c>
      <c r="D175" s="12">
        <f>G175+J175+M175</f>
        <v>70.099999999999994</v>
      </c>
      <c r="E175" s="12">
        <f t="shared" ref="E175:E176" si="214">D175/C175*100</f>
        <v>15.577777777777776</v>
      </c>
      <c r="F175" s="12"/>
      <c r="G175" s="12"/>
      <c r="H175" s="12"/>
      <c r="I175" s="12"/>
      <c r="J175" s="12"/>
      <c r="K175" s="12"/>
      <c r="L175" s="12">
        <v>450</v>
      </c>
      <c r="M175" s="12">
        <v>70.099999999999994</v>
      </c>
      <c r="N175" s="12">
        <f t="shared" si="193"/>
        <v>15.577777777777776</v>
      </c>
    </row>
    <row r="176" spans="1:14">
      <c r="A176" s="76" t="s">
        <v>31</v>
      </c>
      <c r="B176" s="97"/>
      <c r="C176" s="10">
        <f>C175</f>
        <v>450</v>
      </c>
      <c r="D176" s="10">
        <f>D175</f>
        <v>70.099999999999994</v>
      </c>
      <c r="E176" s="10">
        <f t="shared" si="214"/>
        <v>15.577777777777776</v>
      </c>
      <c r="F176" s="10">
        <f t="shared" ref="F176:G176" si="215">F175</f>
        <v>0</v>
      </c>
      <c r="G176" s="10">
        <f t="shared" si="215"/>
        <v>0</v>
      </c>
      <c r="H176" s="10"/>
      <c r="I176" s="10">
        <f t="shared" ref="I176:J176" si="216">I175</f>
        <v>0</v>
      </c>
      <c r="J176" s="10">
        <f t="shared" si="216"/>
        <v>0</v>
      </c>
      <c r="K176" s="10"/>
      <c r="L176" s="10">
        <f>SUM(L175)</f>
        <v>450</v>
      </c>
      <c r="M176" s="10">
        <f>SUM(M175)</f>
        <v>70.099999999999994</v>
      </c>
      <c r="N176" s="10">
        <f t="shared" si="193"/>
        <v>15.577777777777776</v>
      </c>
    </row>
    <row r="177" spans="1:14" ht="15.75" customHeight="1">
      <c r="A177" s="61" t="s">
        <v>76</v>
      </c>
      <c r="B177" s="62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3"/>
    </row>
    <row r="178" spans="1:14" ht="28.5" customHeight="1">
      <c r="A178" s="56" t="s">
        <v>46</v>
      </c>
      <c r="B178" s="55"/>
      <c r="C178" s="12">
        <f>F178+I178+L178</f>
        <v>0</v>
      </c>
      <c r="D178" s="12">
        <f>G178+J178+M178</f>
        <v>0</v>
      </c>
      <c r="E178" s="12"/>
      <c r="F178" s="12"/>
      <c r="G178" s="12"/>
      <c r="H178" s="12"/>
      <c r="I178" s="12"/>
      <c r="J178" s="12"/>
      <c r="K178" s="12"/>
      <c r="L178" s="12"/>
      <c r="M178" s="12"/>
      <c r="N178" s="12"/>
    </row>
    <row r="179" spans="1:14">
      <c r="A179" s="76" t="s">
        <v>31</v>
      </c>
      <c r="B179" s="97"/>
      <c r="C179" s="10">
        <f>C178</f>
        <v>0</v>
      </c>
      <c r="D179" s="10">
        <f>D178</f>
        <v>0</v>
      </c>
      <c r="E179" s="10"/>
      <c r="F179" s="10">
        <f t="shared" ref="F179:I179" si="217">F178</f>
        <v>0</v>
      </c>
      <c r="G179" s="10">
        <f t="shared" si="217"/>
        <v>0</v>
      </c>
      <c r="H179" s="10">
        <f t="shared" si="217"/>
        <v>0</v>
      </c>
      <c r="I179" s="10">
        <f t="shared" si="217"/>
        <v>0</v>
      </c>
      <c r="J179" s="10">
        <f t="shared" ref="J179" si="218">J178</f>
        <v>0</v>
      </c>
      <c r="K179" s="10"/>
      <c r="L179" s="10">
        <f>SUM(L178)</f>
        <v>0</v>
      </c>
      <c r="M179" s="10">
        <f>SUM(M178)</f>
        <v>0</v>
      </c>
      <c r="N179" s="12"/>
    </row>
    <row r="180" spans="1:14">
      <c r="A180" s="98" t="s">
        <v>53</v>
      </c>
      <c r="B180" s="99"/>
      <c r="C180" s="30">
        <f>C162+C166+C170+C173+C176+C179</f>
        <v>86859.8</v>
      </c>
      <c r="D180" s="30">
        <f>D162+D166+D170+D173+D176+D179</f>
        <v>2318.6</v>
      </c>
      <c r="E180" s="31">
        <f t="shared" ref="E178:E180" si="219">D180/C180*100</f>
        <v>2.6693591281582503</v>
      </c>
      <c r="F180" s="30">
        <f t="shared" ref="F180:I180" si="220">F162+F166+F170+F173+F176+F179</f>
        <v>0</v>
      </c>
      <c r="G180" s="30">
        <f t="shared" si="220"/>
        <v>0</v>
      </c>
      <c r="H180" s="30">
        <f t="shared" si="220"/>
        <v>0</v>
      </c>
      <c r="I180" s="30">
        <f t="shared" si="220"/>
        <v>468.8</v>
      </c>
      <c r="J180" s="30">
        <f t="shared" ref="J180" si="221">J162+J166+J170+J173+J176+J179</f>
        <v>0</v>
      </c>
      <c r="K180" s="31">
        <f t="shared" ref="K180" si="222">J180/I180*100</f>
        <v>0</v>
      </c>
      <c r="L180" s="30">
        <f t="shared" ref="L180:M180" si="223">L162+L166+L170+L173+L176+L179</f>
        <v>86391</v>
      </c>
      <c r="M180" s="30">
        <f t="shared" si="223"/>
        <v>2318.6</v>
      </c>
      <c r="N180" s="31">
        <f t="shared" si="193"/>
        <v>2.6838443819379334</v>
      </c>
    </row>
    <row r="181" spans="1:14" ht="15.75" customHeight="1">
      <c r="A181" s="4" t="s">
        <v>25</v>
      </c>
      <c r="B181" s="73" t="s">
        <v>10</v>
      </c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5"/>
    </row>
    <row r="182" spans="1:14" ht="15.75" customHeight="1">
      <c r="A182" s="61" t="s">
        <v>77</v>
      </c>
      <c r="B182" s="62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3"/>
    </row>
    <row r="183" spans="1:14">
      <c r="A183" s="54" t="s">
        <v>39</v>
      </c>
      <c r="B183" s="55"/>
      <c r="C183" s="12">
        <f>F183+I183+L183</f>
        <v>800</v>
      </c>
      <c r="D183" s="12">
        <f>G183+J183+M183</f>
        <v>95</v>
      </c>
      <c r="E183" s="12">
        <f t="shared" ref="E183:E184" si="224">D183/C183*100</f>
        <v>11.875</v>
      </c>
      <c r="F183" s="12"/>
      <c r="G183" s="12"/>
      <c r="H183" s="12"/>
      <c r="I183" s="12"/>
      <c r="J183" s="12"/>
      <c r="K183" s="12"/>
      <c r="L183" s="18">
        <v>800</v>
      </c>
      <c r="M183" s="18">
        <v>95</v>
      </c>
      <c r="N183" s="18">
        <f t="shared" si="193"/>
        <v>11.875</v>
      </c>
    </row>
    <row r="184" spans="1:14">
      <c r="A184" s="48" t="s">
        <v>40</v>
      </c>
      <c r="B184" s="49"/>
      <c r="C184" s="10">
        <f>C183</f>
        <v>800</v>
      </c>
      <c r="D184" s="10">
        <f>D183</f>
        <v>95</v>
      </c>
      <c r="E184" s="10">
        <f t="shared" si="224"/>
        <v>11.875</v>
      </c>
      <c r="F184" s="10">
        <f t="shared" ref="F184:G184" si="225">F183</f>
        <v>0</v>
      </c>
      <c r="G184" s="10">
        <f t="shared" si="225"/>
        <v>0</v>
      </c>
      <c r="H184" s="10"/>
      <c r="I184" s="10">
        <f t="shared" ref="I184:J184" si="226">I183</f>
        <v>0</v>
      </c>
      <c r="J184" s="10">
        <f t="shared" si="226"/>
        <v>0</v>
      </c>
      <c r="K184" s="10"/>
      <c r="L184" s="10">
        <f>SUM(L183)</f>
        <v>800</v>
      </c>
      <c r="M184" s="10">
        <f>SUM(M183)</f>
        <v>95</v>
      </c>
      <c r="N184" s="18">
        <f t="shared" si="193"/>
        <v>11.875</v>
      </c>
    </row>
    <row r="185" spans="1:14" ht="15.75" customHeight="1">
      <c r="A185" s="61" t="s">
        <v>78</v>
      </c>
      <c r="B185" s="62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3"/>
    </row>
    <row r="186" spans="1:14">
      <c r="A186" s="54" t="s">
        <v>39</v>
      </c>
      <c r="B186" s="55"/>
      <c r="C186" s="12">
        <f>F186+I186+L186</f>
        <v>120</v>
      </c>
      <c r="D186" s="12">
        <f>G186+J186+M186</f>
        <v>0</v>
      </c>
      <c r="E186" s="12">
        <f t="shared" ref="E186:E188" si="227">D186/C186*100</f>
        <v>0</v>
      </c>
      <c r="F186" s="12"/>
      <c r="G186" s="12"/>
      <c r="H186" s="12"/>
      <c r="I186" s="12"/>
      <c r="J186" s="12"/>
      <c r="K186" s="12"/>
      <c r="L186" s="18">
        <v>120</v>
      </c>
      <c r="M186" s="18">
        <v>0</v>
      </c>
      <c r="N186" s="18">
        <f t="shared" si="193"/>
        <v>0</v>
      </c>
    </row>
    <row r="187" spans="1:14">
      <c r="A187" s="56" t="s">
        <v>87</v>
      </c>
      <c r="B187" s="102"/>
      <c r="C187" s="12">
        <f>F187+I187+L187</f>
        <v>512</v>
      </c>
      <c r="D187" s="12">
        <f>G187+J187+M187</f>
        <v>30.7</v>
      </c>
      <c r="E187" s="12">
        <f t="shared" si="227"/>
        <v>5.99609375</v>
      </c>
      <c r="F187" s="12"/>
      <c r="G187" s="12"/>
      <c r="H187" s="12"/>
      <c r="I187" s="12"/>
      <c r="J187" s="12"/>
      <c r="K187" s="12"/>
      <c r="L187" s="18">
        <v>512</v>
      </c>
      <c r="M187" s="18">
        <v>30.7</v>
      </c>
      <c r="N187" s="18">
        <f t="shared" si="193"/>
        <v>5.99609375</v>
      </c>
    </row>
    <row r="188" spans="1:14">
      <c r="A188" s="48" t="s">
        <v>40</v>
      </c>
      <c r="B188" s="49"/>
      <c r="C188" s="10">
        <f>C186+C187</f>
        <v>632</v>
      </c>
      <c r="D188" s="10">
        <f>D186+D187</f>
        <v>30.7</v>
      </c>
      <c r="E188" s="10">
        <f t="shared" si="227"/>
        <v>4.8575949367088613</v>
      </c>
      <c r="F188" s="10">
        <f>F186+F187</f>
        <v>0</v>
      </c>
      <c r="G188" s="10">
        <f>G186+G187</f>
        <v>0</v>
      </c>
      <c r="H188" s="10"/>
      <c r="I188" s="10">
        <f>I186+I187</f>
        <v>0</v>
      </c>
      <c r="J188" s="10">
        <f>J186+J187</f>
        <v>0</v>
      </c>
      <c r="K188" s="10"/>
      <c r="L188" s="10">
        <f>L186+L187</f>
        <v>632</v>
      </c>
      <c r="M188" s="10">
        <f>M186+M187</f>
        <v>30.7</v>
      </c>
      <c r="N188" s="18">
        <f t="shared" si="193"/>
        <v>4.8575949367088613</v>
      </c>
    </row>
    <row r="189" spans="1:14" ht="31.5" customHeight="1">
      <c r="A189" s="42" t="s">
        <v>79</v>
      </c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4"/>
    </row>
    <row r="190" spans="1:14">
      <c r="A190" s="54" t="s">
        <v>39</v>
      </c>
      <c r="B190" s="55"/>
      <c r="C190" s="12">
        <f>F190+I190+L190</f>
        <v>600</v>
      </c>
      <c r="D190" s="12">
        <f>G190+J190+M190</f>
        <v>1.5</v>
      </c>
      <c r="E190" s="12">
        <f t="shared" ref="E190:E192" si="228">D190/C190*100</f>
        <v>0.25</v>
      </c>
      <c r="F190" s="12"/>
      <c r="G190" s="12"/>
      <c r="H190" s="12"/>
      <c r="I190" s="12"/>
      <c r="J190" s="12"/>
      <c r="K190" s="12"/>
      <c r="L190" s="12">
        <v>600</v>
      </c>
      <c r="M190" s="12">
        <v>1.5</v>
      </c>
      <c r="N190" s="12">
        <f t="shared" si="193"/>
        <v>0.25</v>
      </c>
    </row>
    <row r="191" spans="1:14">
      <c r="A191" s="48" t="s">
        <v>40</v>
      </c>
      <c r="B191" s="49"/>
      <c r="C191" s="10">
        <f>C190</f>
        <v>600</v>
      </c>
      <c r="D191" s="10">
        <f>D190</f>
        <v>1.5</v>
      </c>
      <c r="E191" s="10">
        <f t="shared" si="228"/>
        <v>0.25</v>
      </c>
      <c r="F191" s="10">
        <f t="shared" ref="F191:G191" si="229">F190</f>
        <v>0</v>
      </c>
      <c r="G191" s="10">
        <f t="shared" si="229"/>
        <v>0</v>
      </c>
      <c r="H191" s="10"/>
      <c r="I191" s="10">
        <f t="shared" ref="I191:J191" si="230">I190</f>
        <v>0</v>
      </c>
      <c r="J191" s="10">
        <f t="shared" si="230"/>
        <v>0</v>
      </c>
      <c r="K191" s="10"/>
      <c r="L191" s="10">
        <f>SUM(L190)</f>
        <v>600</v>
      </c>
      <c r="M191" s="10">
        <f>SUM(M190)</f>
        <v>1.5</v>
      </c>
      <c r="N191" s="12">
        <f t="shared" si="193"/>
        <v>0.25</v>
      </c>
    </row>
    <row r="192" spans="1:14">
      <c r="A192" s="50" t="s">
        <v>53</v>
      </c>
      <c r="B192" s="51"/>
      <c r="C192" s="30">
        <f>C184+C188+C191</f>
        <v>2032</v>
      </c>
      <c r="D192" s="30">
        <f>D184+D188+D191</f>
        <v>127.2</v>
      </c>
      <c r="E192" s="31">
        <f t="shared" si="228"/>
        <v>6.2598425196850398</v>
      </c>
      <c r="F192" s="30">
        <f t="shared" ref="F192:G192" si="231">F184+F188+F191</f>
        <v>0</v>
      </c>
      <c r="G192" s="30">
        <f t="shared" si="231"/>
        <v>0</v>
      </c>
      <c r="H192" s="31"/>
      <c r="I192" s="30">
        <f t="shared" ref="I192:M192" si="232">I184+I188+I191</f>
        <v>0</v>
      </c>
      <c r="J192" s="30">
        <f t="shared" si="232"/>
        <v>0</v>
      </c>
      <c r="K192" s="31"/>
      <c r="L192" s="30">
        <f t="shared" si="232"/>
        <v>2032</v>
      </c>
      <c r="M192" s="30">
        <f t="shared" si="232"/>
        <v>127.2</v>
      </c>
      <c r="N192" s="31">
        <f t="shared" si="193"/>
        <v>6.2598425196850398</v>
      </c>
    </row>
    <row r="193" spans="1:14" ht="15.75" customHeight="1">
      <c r="A193" s="4">
        <v>10</v>
      </c>
      <c r="B193" s="73" t="s">
        <v>11</v>
      </c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5"/>
    </row>
    <row r="194" spans="1:14" ht="15.75" customHeight="1">
      <c r="A194" s="39" t="s">
        <v>81</v>
      </c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1"/>
    </row>
    <row r="195" spans="1:14" ht="30" customHeight="1">
      <c r="A195" s="100" t="s">
        <v>44</v>
      </c>
      <c r="B195" s="101"/>
      <c r="C195" s="12">
        <f>F195+I195+L195</f>
        <v>50</v>
      </c>
      <c r="D195" s="12">
        <f>G195+J195+M195</f>
        <v>0</v>
      </c>
      <c r="E195" s="12">
        <f t="shared" ref="E195:E197" si="233">D195/C195*100</f>
        <v>0</v>
      </c>
      <c r="F195" s="12"/>
      <c r="G195" s="12"/>
      <c r="H195" s="12"/>
      <c r="I195" s="12"/>
      <c r="J195" s="12"/>
      <c r="K195" s="12"/>
      <c r="L195" s="12">
        <v>50</v>
      </c>
      <c r="M195" s="12">
        <v>0</v>
      </c>
      <c r="N195" s="12">
        <f t="shared" si="193"/>
        <v>0</v>
      </c>
    </row>
    <row r="196" spans="1:14" ht="30.75" customHeight="1">
      <c r="A196" s="56" t="s">
        <v>58</v>
      </c>
      <c r="B196" s="55"/>
      <c r="C196" s="12">
        <f>F196+I196+L196</f>
        <v>350</v>
      </c>
      <c r="D196" s="12">
        <f>G196+J196+M196</f>
        <v>0</v>
      </c>
      <c r="E196" s="12">
        <f t="shared" si="233"/>
        <v>0</v>
      </c>
      <c r="F196" s="12"/>
      <c r="G196" s="12"/>
      <c r="H196" s="12"/>
      <c r="I196" s="12"/>
      <c r="J196" s="12"/>
      <c r="K196" s="12"/>
      <c r="L196" s="12">
        <v>350</v>
      </c>
      <c r="M196" s="12">
        <v>0</v>
      </c>
      <c r="N196" s="12">
        <f t="shared" si="193"/>
        <v>0</v>
      </c>
    </row>
    <row r="197" spans="1:14">
      <c r="A197" s="57" t="s">
        <v>31</v>
      </c>
      <c r="B197" s="96"/>
      <c r="C197" s="10">
        <f>C196+C195</f>
        <v>400</v>
      </c>
      <c r="D197" s="10">
        <f>D196+D195</f>
        <v>0</v>
      </c>
      <c r="E197" s="10">
        <f t="shared" si="233"/>
        <v>0</v>
      </c>
      <c r="F197" s="10">
        <f t="shared" ref="F197:G197" si="234">F196+F195</f>
        <v>0</v>
      </c>
      <c r="G197" s="10">
        <f t="shared" si="234"/>
        <v>0</v>
      </c>
      <c r="H197" s="10"/>
      <c r="I197" s="10">
        <f t="shared" ref="I197:J197" si="235">I196+I195</f>
        <v>0</v>
      </c>
      <c r="J197" s="10">
        <f t="shared" si="235"/>
        <v>0</v>
      </c>
      <c r="K197" s="10"/>
      <c r="L197" s="10">
        <f>SUM(L195:L196)</f>
        <v>400</v>
      </c>
      <c r="M197" s="10">
        <f>SUM(M195:M196)</f>
        <v>0</v>
      </c>
      <c r="N197" s="10">
        <f t="shared" si="193"/>
        <v>0</v>
      </c>
    </row>
    <row r="198" spans="1:14" ht="15.75" customHeight="1">
      <c r="A198" s="61" t="s">
        <v>82</v>
      </c>
      <c r="B198" s="62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3"/>
    </row>
    <row r="199" spans="1:14" ht="30.75" customHeight="1">
      <c r="A199" s="56" t="s">
        <v>58</v>
      </c>
      <c r="B199" s="55"/>
      <c r="C199" s="12">
        <f>F199+I199+L199</f>
        <v>3050</v>
      </c>
      <c r="D199" s="12">
        <f>G199+J199+M199</f>
        <v>75.2</v>
      </c>
      <c r="E199" s="12">
        <f t="shared" ref="E199:E200" si="236">D199/C199*100</f>
        <v>2.4655737704918033</v>
      </c>
      <c r="F199" s="12"/>
      <c r="G199" s="12"/>
      <c r="H199" s="12"/>
      <c r="I199" s="12"/>
      <c r="J199" s="12"/>
      <c r="K199" s="12"/>
      <c r="L199" s="12">
        <v>3050</v>
      </c>
      <c r="M199" s="12">
        <v>75.2</v>
      </c>
      <c r="N199" s="12">
        <f t="shared" si="193"/>
        <v>2.4655737704918033</v>
      </c>
    </row>
    <row r="200" spans="1:14">
      <c r="A200" s="57" t="s">
        <v>31</v>
      </c>
      <c r="B200" s="96"/>
      <c r="C200" s="10">
        <f>C199</f>
        <v>3050</v>
      </c>
      <c r="D200" s="10">
        <f>D199</f>
        <v>75.2</v>
      </c>
      <c r="E200" s="10">
        <f t="shared" si="236"/>
        <v>2.4655737704918033</v>
      </c>
      <c r="F200" s="10">
        <f t="shared" ref="F200:G200" si="237">F199</f>
        <v>0</v>
      </c>
      <c r="G200" s="10">
        <f t="shared" si="237"/>
        <v>0</v>
      </c>
      <c r="H200" s="10"/>
      <c r="I200" s="10">
        <f t="shared" ref="I200:J200" si="238">I199</f>
        <v>0</v>
      </c>
      <c r="J200" s="10">
        <f t="shared" si="238"/>
        <v>0</v>
      </c>
      <c r="K200" s="10"/>
      <c r="L200" s="10">
        <f>SUM(L199)</f>
        <v>3050</v>
      </c>
      <c r="M200" s="10">
        <f>SUM(M199)</f>
        <v>75.2</v>
      </c>
      <c r="N200" s="10">
        <f t="shared" si="193"/>
        <v>2.4655737704918033</v>
      </c>
    </row>
    <row r="201" spans="1:14" ht="15.75" customHeight="1">
      <c r="A201" s="39" t="s">
        <v>83</v>
      </c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1"/>
    </row>
    <row r="202" spans="1:14" ht="28.5" customHeight="1">
      <c r="A202" s="56" t="s">
        <v>58</v>
      </c>
      <c r="B202" s="55"/>
      <c r="C202" s="12">
        <f>F202+I202+L202</f>
        <v>2410</v>
      </c>
      <c r="D202" s="12">
        <f>G202+J202+M202</f>
        <v>43.2</v>
      </c>
      <c r="E202" s="12">
        <f t="shared" ref="E202:E204" si="239">D202/C202*100</f>
        <v>1.7925311203319503</v>
      </c>
      <c r="F202" s="12"/>
      <c r="G202" s="12"/>
      <c r="H202" s="12"/>
      <c r="I202" s="12"/>
      <c r="J202" s="12"/>
      <c r="K202" s="12"/>
      <c r="L202" s="12">
        <v>2410</v>
      </c>
      <c r="M202" s="12">
        <v>43.2</v>
      </c>
      <c r="N202" s="12">
        <f t="shared" si="193"/>
        <v>1.7925311203319503</v>
      </c>
    </row>
    <row r="203" spans="1:14">
      <c r="A203" s="57" t="s">
        <v>31</v>
      </c>
      <c r="B203" s="96"/>
      <c r="C203" s="10">
        <f>C202</f>
        <v>2410</v>
      </c>
      <c r="D203" s="10">
        <f>D202</f>
        <v>43.2</v>
      </c>
      <c r="E203" s="10">
        <f t="shared" si="239"/>
        <v>1.7925311203319503</v>
      </c>
      <c r="F203" s="10">
        <f t="shared" ref="F203:G203" si="240">F202</f>
        <v>0</v>
      </c>
      <c r="G203" s="10">
        <f t="shared" si="240"/>
        <v>0</v>
      </c>
      <c r="H203" s="10"/>
      <c r="I203" s="10">
        <f t="shared" ref="I203:J203" si="241">I202</f>
        <v>0</v>
      </c>
      <c r="J203" s="10">
        <f t="shared" si="241"/>
        <v>0</v>
      </c>
      <c r="K203" s="10"/>
      <c r="L203" s="10">
        <f>SUM(L202)</f>
        <v>2410</v>
      </c>
      <c r="M203" s="10">
        <f>SUM(M202)</f>
        <v>43.2</v>
      </c>
      <c r="N203" s="10">
        <f t="shared" si="193"/>
        <v>1.7925311203319503</v>
      </c>
    </row>
    <row r="204" spans="1:14">
      <c r="A204" s="98" t="s">
        <v>53</v>
      </c>
      <c r="B204" s="99"/>
      <c r="C204" s="30">
        <f>C197+C200+C203</f>
        <v>5860</v>
      </c>
      <c r="D204" s="30">
        <f>D197+D200+D203</f>
        <v>118.4</v>
      </c>
      <c r="E204" s="34">
        <f t="shared" si="239"/>
        <v>2.020477815699659</v>
      </c>
      <c r="F204" s="30">
        <f>F197+F200+F203</f>
        <v>0</v>
      </c>
      <c r="G204" s="30">
        <f>G197+G200+G203</f>
        <v>0</v>
      </c>
      <c r="H204" s="34"/>
      <c r="I204" s="30">
        <f>I197+I200+I203</f>
        <v>0</v>
      </c>
      <c r="J204" s="30">
        <f>J197+J200+J203</f>
        <v>0</v>
      </c>
      <c r="K204" s="34"/>
      <c r="L204" s="30">
        <f>L197+L200+L203</f>
        <v>5860</v>
      </c>
      <c r="M204" s="30">
        <f>M197+M200+M203</f>
        <v>118.4</v>
      </c>
      <c r="N204" s="31">
        <f t="shared" si="193"/>
        <v>2.020477815699659</v>
      </c>
    </row>
    <row r="205" spans="1:14" ht="15.75" customHeight="1">
      <c r="A205" s="4">
        <v>11</v>
      </c>
      <c r="B205" s="45" t="s">
        <v>12</v>
      </c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7"/>
    </row>
    <row r="206" spans="1:14" ht="15.75" customHeight="1">
      <c r="A206" s="39" t="s">
        <v>84</v>
      </c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1"/>
    </row>
    <row r="207" spans="1:14">
      <c r="A207" s="54" t="s">
        <v>39</v>
      </c>
      <c r="B207" s="55"/>
      <c r="C207" s="12">
        <f>F207+I207+L207</f>
        <v>600</v>
      </c>
      <c r="D207" s="12">
        <f>G207+J207+M207</f>
        <v>0</v>
      </c>
      <c r="E207" s="12">
        <f t="shared" ref="E207:E208" si="242">D207/C207*100</f>
        <v>0</v>
      </c>
      <c r="F207" s="12"/>
      <c r="G207" s="12"/>
      <c r="H207" s="12"/>
      <c r="I207" s="12"/>
      <c r="J207" s="12"/>
      <c r="K207" s="12"/>
      <c r="L207" s="12">
        <v>600</v>
      </c>
      <c r="M207" s="12">
        <v>0</v>
      </c>
      <c r="N207" s="12">
        <f t="shared" si="193"/>
        <v>0</v>
      </c>
    </row>
    <row r="208" spans="1:14">
      <c r="A208" s="57" t="s">
        <v>31</v>
      </c>
      <c r="B208" s="96"/>
      <c r="C208" s="13">
        <f>C207</f>
        <v>600</v>
      </c>
      <c r="D208" s="13">
        <f>D207</f>
        <v>0</v>
      </c>
      <c r="E208" s="10">
        <f t="shared" si="242"/>
        <v>0</v>
      </c>
      <c r="F208" s="13">
        <f t="shared" ref="F208:G208" si="243">F207</f>
        <v>0</v>
      </c>
      <c r="G208" s="13">
        <f t="shared" si="243"/>
        <v>0</v>
      </c>
      <c r="H208" s="10"/>
      <c r="I208" s="13">
        <f t="shared" ref="I208:J208" si="244">I207</f>
        <v>0</v>
      </c>
      <c r="J208" s="13">
        <f t="shared" si="244"/>
        <v>0</v>
      </c>
      <c r="K208" s="10"/>
      <c r="L208" s="10">
        <f>SUM(L207)</f>
        <v>600</v>
      </c>
      <c r="M208" s="10">
        <f>SUM(M207)</f>
        <v>0</v>
      </c>
      <c r="N208" s="10">
        <f t="shared" si="193"/>
        <v>0</v>
      </c>
    </row>
    <row r="209" spans="1:14" ht="15.75" customHeight="1">
      <c r="A209" s="39" t="s">
        <v>85</v>
      </c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1"/>
    </row>
    <row r="210" spans="1:14">
      <c r="A210" s="54" t="s">
        <v>39</v>
      </c>
      <c r="B210" s="55"/>
      <c r="C210" s="12">
        <f>F210+I210+L210</f>
        <v>500</v>
      </c>
      <c r="D210" s="12">
        <f>G210+J210+M210</f>
        <v>0</v>
      </c>
      <c r="E210" s="12">
        <f t="shared" ref="E210:E212" si="245">D210/C210*100</f>
        <v>0</v>
      </c>
      <c r="F210" s="12"/>
      <c r="G210" s="12"/>
      <c r="H210" s="12"/>
      <c r="I210" s="12"/>
      <c r="J210" s="12"/>
      <c r="K210" s="12"/>
      <c r="L210" s="12">
        <v>500</v>
      </c>
      <c r="M210" s="12">
        <v>0</v>
      </c>
      <c r="N210" s="12">
        <f t="shared" si="193"/>
        <v>0</v>
      </c>
    </row>
    <row r="211" spans="1:14">
      <c r="A211" s="57" t="s">
        <v>31</v>
      </c>
      <c r="B211" s="96"/>
      <c r="C211" s="10">
        <f>C210</f>
        <v>500</v>
      </c>
      <c r="D211" s="10">
        <f>D210</f>
        <v>0</v>
      </c>
      <c r="E211" s="10">
        <f t="shared" si="245"/>
        <v>0</v>
      </c>
      <c r="F211" s="10">
        <f t="shared" ref="F211:G211" si="246">F210</f>
        <v>0</v>
      </c>
      <c r="G211" s="10">
        <f t="shared" si="246"/>
        <v>0</v>
      </c>
      <c r="H211" s="10"/>
      <c r="I211" s="10">
        <f t="shared" ref="I211:J211" si="247">I210</f>
        <v>0</v>
      </c>
      <c r="J211" s="10">
        <f t="shared" si="247"/>
        <v>0</v>
      </c>
      <c r="K211" s="10"/>
      <c r="L211" s="10">
        <f>SUM(L210)</f>
        <v>500</v>
      </c>
      <c r="M211" s="10">
        <f>SUM(M210)</f>
        <v>0</v>
      </c>
      <c r="N211" s="10">
        <f t="shared" si="193"/>
        <v>0</v>
      </c>
    </row>
    <row r="212" spans="1:14">
      <c r="A212" s="98" t="s">
        <v>53</v>
      </c>
      <c r="B212" s="99"/>
      <c r="C212" s="30">
        <f>C208+C211</f>
        <v>1100</v>
      </c>
      <c r="D212" s="30">
        <f>D208+D211</f>
        <v>0</v>
      </c>
      <c r="E212" s="31">
        <f t="shared" si="245"/>
        <v>0</v>
      </c>
      <c r="F212" s="30">
        <f t="shared" ref="F212:G212" si="248">F208+F211</f>
        <v>0</v>
      </c>
      <c r="G212" s="30">
        <f t="shared" si="248"/>
        <v>0</v>
      </c>
      <c r="H212" s="31"/>
      <c r="I212" s="30">
        <f t="shared" ref="I212:M212" si="249">I208+I211</f>
        <v>0</v>
      </c>
      <c r="J212" s="30">
        <f t="shared" si="249"/>
        <v>0</v>
      </c>
      <c r="K212" s="31"/>
      <c r="L212" s="30">
        <f t="shared" si="249"/>
        <v>1100</v>
      </c>
      <c r="M212" s="30">
        <f t="shared" si="249"/>
        <v>0</v>
      </c>
      <c r="N212" s="31">
        <f t="shared" si="193"/>
        <v>0</v>
      </c>
    </row>
    <row r="213" spans="1:14" ht="15.75" customHeight="1">
      <c r="A213" s="4">
        <v>12</v>
      </c>
      <c r="B213" s="45" t="s">
        <v>13</v>
      </c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7"/>
    </row>
    <row r="214" spans="1:14" ht="15.75" customHeight="1">
      <c r="A214" s="61" t="s">
        <v>86</v>
      </c>
      <c r="B214" s="62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3"/>
    </row>
    <row r="215" spans="1:14" ht="30.75" customHeight="1">
      <c r="A215" s="56" t="s">
        <v>87</v>
      </c>
      <c r="B215" s="103"/>
      <c r="C215" s="12">
        <f>F215+I215+L215</f>
        <v>4804.5999999999995</v>
      </c>
      <c r="D215" s="12">
        <f>G215+J215+M215</f>
        <v>118.4</v>
      </c>
      <c r="E215" s="12">
        <f t="shared" ref="E215:E216" si="250">D215/C215*100</f>
        <v>2.464305041002373</v>
      </c>
      <c r="F215" s="12"/>
      <c r="G215" s="12"/>
      <c r="H215" s="12"/>
      <c r="I215" s="12">
        <v>588.70000000000005</v>
      </c>
      <c r="J215" s="12">
        <v>6.4</v>
      </c>
      <c r="K215" s="12">
        <f t="shared" ref="K215:K216" si="251">J215/I215*100</f>
        <v>1.087141158484797</v>
      </c>
      <c r="L215" s="12">
        <v>4215.8999999999996</v>
      </c>
      <c r="M215" s="12">
        <v>112</v>
      </c>
      <c r="N215" s="12">
        <f t="shared" si="193"/>
        <v>2.6566095021229157</v>
      </c>
    </row>
    <row r="216" spans="1:14">
      <c r="A216" s="57" t="s">
        <v>31</v>
      </c>
      <c r="B216" s="96"/>
      <c r="C216" s="10">
        <f>C215</f>
        <v>4804.5999999999995</v>
      </c>
      <c r="D216" s="10">
        <f>D215</f>
        <v>118.4</v>
      </c>
      <c r="E216" s="10">
        <f t="shared" si="250"/>
        <v>2.464305041002373</v>
      </c>
      <c r="F216" s="10">
        <f t="shared" ref="F216:G216" si="252">F215</f>
        <v>0</v>
      </c>
      <c r="G216" s="10">
        <f t="shared" si="252"/>
        <v>0</v>
      </c>
      <c r="H216" s="10"/>
      <c r="I216" s="10">
        <f t="shared" ref="I216:J216" si="253">I215</f>
        <v>588.70000000000005</v>
      </c>
      <c r="J216" s="10">
        <f t="shared" si="253"/>
        <v>6.4</v>
      </c>
      <c r="K216" s="10">
        <f t="shared" si="251"/>
        <v>1.087141158484797</v>
      </c>
      <c r="L216" s="10">
        <f>SUM(L215)</f>
        <v>4215.8999999999996</v>
      </c>
      <c r="M216" s="10">
        <f>SUM(M215)</f>
        <v>112</v>
      </c>
      <c r="N216" s="10">
        <f t="shared" si="193"/>
        <v>2.6566095021229157</v>
      </c>
    </row>
    <row r="217" spans="1:14" ht="15.75" customHeight="1">
      <c r="A217" s="61" t="s">
        <v>88</v>
      </c>
      <c r="B217" s="62"/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3"/>
    </row>
    <row r="218" spans="1:14" ht="30.75" customHeight="1">
      <c r="A218" s="56" t="s">
        <v>87</v>
      </c>
      <c r="B218" s="103"/>
      <c r="C218" s="12">
        <f>F218+I218+L218</f>
        <v>7009.3</v>
      </c>
      <c r="D218" s="12">
        <f>G218+J218+M218</f>
        <v>0</v>
      </c>
      <c r="E218" s="12">
        <f t="shared" ref="E218:E219" si="254">D218/C218*100</f>
        <v>0</v>
      </c>
      <c r="F218" s="12"/>
      <c r="G218" s="12"/>
      <c r="H218" s="12"/>
      <c r="I218" s="12">
        <v>7009.3</v>
      </c>
      <c r="J218" s="12">
        <v>0</v>
      </c>
      <c r="K218" s="12">
        <f t="shared" ref="K218:K219" si="255">J218/I218*100</f>
        <v>0</v>
      </c>
      <c r="L218" s="12"/>
      <c r="M218" s="12"/>
      <c r="N218" s="12"/>
    </row>
    <row r="219" spans="1:14">
      <c r="A219" s="57" t="s">
        <v>31</v>
      </c>
      <c r="B219" s="96"/>
      <c r="C219" s="10">
        <f>C218</f>
        <v>7009.3</v>
      </c>
      <c r="D219" s="10">
        <f>D218</f>
        <v>0</v>
      </c>
      <c r="E219" s="10">
        <f t="shared" si="254"/>
        <v>0</v>
      </c>
      <c r="F219" s="10">
        <f t="shared" ref="F219:G219" si="256">F218</f>
        <v>0</v>
      </c>
      <c r="G219" s="10">
        <f t="shared" si="256"/>
        <v>0</v>
      </c>
      <c r="H219" s="10"/>
      <c r="I219" s="10">
        <f t="shared" ref="I219:J219" si="257">I218</f>
        <v>7009.3</v>
      </c>
      <c r="J219" s="10">
        <f t="shared" si="257"/>
        <v>0</v>
      </c>
      <c r="K219" s="10">
        <f t="shared" si="255"/>
        <v>0</v>
      </c>
      <c r="L219" s="10">
        <f>SUM(L218)</f>
        <v>0</v>
      </c>
      <c r="M219" s="10">
        <f>SUM(M218)</f>
        <v>0</v>
      </c>
      <c r="N219" s="10"/>
    </row>
    <row r="220" spans="1:14" ht="15.75" customHeight="1">
      <c r="A220" s="61" t="s">
        <v>89</v>
      </c>
      <c r="B220" s="62"/>
      <c r="C220" s="62"/>
      <c r="D220" s="62"/>
      <c r="E220" s="62"/>
      <c r="F220" s="62"/>
      <c r="G220" s="62"/>
      <c r="H220" s="62"/>
      <c r="I220" s="62"/>
      <c r="J220" s="62"/>
      <c r="K220" s="62"/>
      <c r="L220" s="62"/>
      <c r="M220" s="62"/>
      <c r="N220" s="63"/>
    </row>
    <row r="221" spans="1:14" ht="30.75" customHeight="1">
      <c r="A221" s="56" t="s">
        <v>87</v>
      </c>
      <c r="B221" s="103"/>
      <c r="C221" s="12">
        <f>F221+I221+L221</f>
        <v>295.89999999999998</v>
      </c>
      <c r="D221" s="12">
        <f>G221+J221+M221</f>
        <v>0</v>
      </c>
      <c r="E221" s="12"/>
      <c r="F221" s="12"/>
      <c r="G221" s="12"/>
      <c r="H221" s="12"/>
      <c r="I221" s="12">
        <v>295.89999999999998</v>
      </c>
      <c r="J221" s="12">
        <v>0</v>
      </c>
      <c r="K221" s="12"/>
      <c r="L221" s="12"/>
      <c r="M221" s="12"/>
      <c r="N221" s="12"/>
    </row>
    <row r="222" spans="1:14">
      <c r="A222" s="57" t="s">
        <v>31</v>
      </c>
      <c r="B222" s="96"/>
      <c r="C222" s="10">
        <f>C221</f>
        <v>295.89999999999998</v>
      </c>
      <c r="D222" s="10">
        <f>D221</f>
        <v>0</v>
      </c>
      <c r="E222" s="12"/>
      <c r="F222" s="10">
        <f t="shared" ref="F222:G222" si="258">F221</f>
        <v>0</v>
      </c>
      <c r="G222" s="10">
        <f t="shared" si="258"/>
        <v>0</v>
      </c>
      <c r="H222" s="12"/>
      <c r="I222" s="10">
        <f t="shared" ref="I222:J222" si="259">I221</f>
        <v>295.89999999999998</v>
      </c>
      <c r="J222" s="10">
        <f t="shared" si="259"/>
        <v>0</v>
      </c>
      <c r="K222" s="12"/>
      <c r="L222" s="10">
        <f>SUM(L221)</f>
        <v>0</v>
      </c>
      <c r="M222" s="10">
        <f>SUM(M221)</f>
        <v>0</v>
      </c>
      <c r="N222" s="10"/>
    </row>
    <row r="223" spans="1:14" ht="15.75" customHeight="1">
      <c r="A223" s="61" t="s">
        <v>90</v>
      </c>
      <c r="B223" s="62"/>
      <c r="C223" s="62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3"/>
    </row>
    <row r="224" spans="1:14" ht="30.75" customHeight="1">
      <c r="A224" s="56" t="s">
        <v>87</v>
      </c>
      <c r="B224" s="103"/>
      <c r="C224" s="12">
        <f>F224+I224+L224</f>
        <v>200</v>
      </c>
      <c r="D224" s="12">
        <f>G224+J224+M224</f>
        <v>0</v>
      </c>
      <c r="E224" s="12">
        <f t="shared" ref="E224:E225" si="260">D224/C224*100</f>
        <v>0</v>
      </c>
      <c r="F224" s="12"/>
      <c r="G224" s="12"/>
      <c r="H224" s="12"/>
      <c r="I224" s="12"/>
      <c r="J224" s="12"/>
      <c r="K224" s="12"/>
      <c r="L224" s="12">
        <v>200</v>
      </c>
      <c r="M224" s="12">
        <v>0</v>
      </c>
      <c r="N224" s="18"/>
    </row>
    <row r="225" spans="1:14">
      <c r="A225" s="57" t="s">
        <v>31</v>
      </c>
      <c r="B225" s="96"/>
      <c r="C225" s="10">
        <f>C224</f>
        <v>200</v>
      </c>
      <c r="D225" s="10">
        <f>D224</f>
        <v>0</v>
      </c>
      <c r="E225" s="10">
        <f t="shared" si="260"/>
        <v>0</v>
      </c>
      <c r="F225" s="10">
        <f t="shared" ref="F225:G225" si="261">F224</f>
        <v>0</v>
      </c>
      <c r="G225" s="10">
        <f t="shared" si="261"/>
        <v>0</v>
      </c>
      <c r="H225" s="10"/>
      <c r="I225" s="10">
        <f t="shared" ref="I225:J225" si="262">I224</f>
        <v>0</v>
      </c>
      <c r="J225" s="10">
        <f t="shared" si="262"/>
        <v>0</v>
      </c>
      <c r="K225" s="10"/>
      <c r="L225" s="10">
        <f>SUM(L224)</f>
        <v>200</v>
      </c>
      <c r="M225" s="10">
        <f>SUM(M224)</f>
        <v>0</v>
      </c>
      <c r="N225" s="18"/>
    </row>
    <row r="226" spans="1:14" ht="15.75" customHeight="1">
      <c r="A226" s="61" t="s">
        <v>91</v>
      </c>
      <c r="B226" s="62"/>
      <c r="C226" s="62"/>
      <c r="D226" s="62"/>
      <c r="E226" s="62"/>
      <c r="F226" s="62"/>
      <c r="G226" s="62"/>
      <c r="H226" s="62"/>
      <c r="I226" s="62"/>
      <c r="J226" s="62"/>
      <c r="K226" s="62"/>
      <c r="L226" s="62"/>
      <c r="M226" s="62"/>
      <c r="N226" s="63"/>
    </row>
    <row r="227" spans="1:14" ht="33" customHeight="1">
      <c r="A227" s="56" t="s">
        <v>87</v>
      </c>
      <c r="B227" s="103"/>
      <c r="C227" s="12">
        <f>F227+I227+L227</f>
        <v>0</v>
      </c>
      <c r="D227" s="12">
        <f>G227+J227+M227</f>
        <v>0</v>
      </c>
      <c r="E227" s="12"/>
      <c r="F227" s="12"/>
      <c r="G227" s="12"/>
      <c r="H227" s="12"/>
      <c r="I227" s="12"/>
      <c r="J227" s="12"/>
      <c r="K227" s="12"/>
      <c r="L227" s="12"/>
      <c r="M227" s="12"/>
      <c r="N227" s="12"/>
    </row>
    <row r="228" spans="1:14">
      <c r="A228" s="48" t="s">
        <v>40</v>
      </c>
      <c r="B228" s="49"/>
      <c r="C228" s="10">
        <f>C227</f>
        <v>0</v>
      </c>
      <c r="D228" s="10">
        <f>D227</f>
        <v>0</v>
      </c>
      <c r="E228" s="10"/>
      <c r="F228" s="10">
        <f t="shared" ref="F228:G228" si="263">F227</f>
        <v>0</v>
      </c>
      <c r="G228" s="10">
        <f t="shared" si="263"/>
        <v>0</v>
      </c>
      <c r="H228" s="10"/>
      <c r="I228" s="10">
        <f t="shared" ref="I228:J228" si="264">I227</f>
        <v>0</v>
      </c>
      <c r="J228" s="10">
        <f t="shared" si="264"/>
        <v>0</v>
      </c>
      <c r="K228" s="10"/>
      <c r="L228" s="10">
        <f>SUM(L227)</f>
        <v>0</v>
      </c>
      <c r="M228" s="10">
        <f>SUM(M227)</f>
        <v>0</v>
      </c>
      <c r="N228" s="10"/>
    </row>
    <row r="229" spans="1:14">
      <c r="A229" s="98" t="s">
        <v>53</v>
      </c>
      <c r="B229" s="99"/>
      <c r="C229" s="30">
        <f t="shared" ref="C229:D229" si="265">C216+C219+C228+C225+C221</f>
        <v>12309.8</v>
      </c>
      <c r="D229" s="30">
        <f t="shared" si="265"/>
        <v>118.4</v>
      </c>
      <c r="E229" s="31">
        <f t="shared" ref="E227:E229" si="266">D229/C229*100</f>
        <v>0.96183528570732268</v>
      </c>
      <c r="F229" s="30">
        <f t="shared" ref="F229:G229" si="267">F216+F219+F228+F225+F221</f>
        <v>0</v>
      </c>
      <c r="G229" s="30">
        <f t="shared" si="267"/>
        <v>0</v>
      </c>
      <c r="H229" s="31"/>
      <c r="I229" s="30">
        <f>I216+I219+I228+I225+I221</f>
        <v>7893.9</v>
      </c>
      <c r="J229" s="30">
        <f>J216+J219+J228+J225+J221</f>
        <v>6.4</v>
      </c>
      <c r="K229" s="31">
        <f t="shared" ref="K229" si="268">J229/I229*100</f>
        <v>8.1075260644294961E-2</v>
      </c>
      <c r="L229" s="30">
        <f t="shared" ref="L229:M229" si="269">L216+L219+L228+L225+L221</f>
        <v>4415.8999999999996</v>
      </c>
      <c r="M229" s="30">
        <f t="shared" si="269"/>
        <v>112</v>
      </c>
      <c r="N229" s="31">
        <f t="shared" ref="N227:N285" si="270">M229/L229*100</f>
        <v>2.5362893181457915</v>
      </c>
    </row>
    <row r="230" spans="1:14" ht="15.75" customHeight="1">
      <c r="A230" s="4">
        <v>13</v>
      </c>
      <c r="B230" s="73" t="s">
        <v>14</v>
      </c>
      <c r="C230" s="74"/>
      <c r="D230" s="74"/>
      <c r="E230" s="74"/>
      <c r="F230" s="74"/>
      <c r="G230" s="74"/>
      <c r="H230" s="74"/>
      <c r="I230" s="74"/>
      <c r="J230" s="74"/>
      <c r="K230" s="74"/>
      <c r="L230" s="74"/>
      <c r="M230" s="74"/>
      <c r="N230" s="75"/>
    </row>
    <row r="231" spans="1:14" ht="34.5" customHeight="1">
      <c r="A231" s="61" t="s">
        <v>92</v>
      </c>
      <c r="B231" s="62"/>
      <c r="C231" s="62"/>
      <c r="D231" s="62"/>
      <c r="E231" s="62"/>
      <c r="F231" s="62"/>
      <c r="G231" s="62"/>
      <c r="H231" s="62"/>
      <c r="I231" s="62"/>
      <c r="J231" s="62"/>
      <c r="K231" s="62"/>
      <c r="L231" s="62"/>
      <c r="M231" s="62"/>
      <c r="N231" s="63"/>
    </row>
    <row r="232" spans="1:14" ht="32.25" customHeight="1">
      <c r="A232" s="54" t="s">
        <v>44</v>
      </c>
      <c r="B232" s="55"/>
      <c r="C232" s="12">
        <f>F232+I232+L232</f>
        <v>2145</v>
      </c>
      <c r="D232" s="12">
        <f>G232+J232+M232</f>
        <v>0</v>
      </c>
      <c r="E232" s="12">
        <f t="shared" ref="E232:E233" si="271">D232/C232*100</f>
        <v>0</v>
      </c>
      <c r="F232" s="12"/>
      <c r="G232" s="12"/>
      <c r="H232" s="12"/>
      <c r="I232" s="12">
        <v>1795</v>
      </c>
      <c r="J232" s="12">
        <v>0</v>
      </c>
      <c r="K232" s="12">
        <f t="shared" ref="K232:K233" si="272">J232/I232*100</f>
        <v>0</v>
      </c>
      <c r="L232" s="12">
        <v>350</v>
      </c>
      <c r="M232" s="12">
        <v>0</v>
      </c>
      <c r="N232" s="12">
        <f t="shared" si="270"/>
        <v>0</v>
      </c>
    </row>
    <row r="233" spans="1:14">
      <c r="A233" s="57" t="s">
        <v>31</v>
      </c>
      <c r="B233" s="96"/>
      <c r="C233" s="10">
        <f>C232</f>
        <v>2145</v>
      </c>
      <c r="D233" s="10">
        <f>D232</f>
        <v>0</v>
      </c>
      <c r="E233" s="10">
        <f t="shared" si="271"/>
        <v>0</v>
      </c>
      <c r="F233" s="10">
        <f t="shared" ref="F233:G233" si="273">F232</f>
        <v>0</v>
      </c>
      <c r="G233" s="10">
        <f t="shared" si="273"/>
        <v>0</v>
      </c>
      <c r="H233" s="10"/>
      <c r="I233" s="10">
        <f t="shared" ref="I233:J233" si="274">I232</f>
        <v>1795</v>
      </c>
      <c r="J233" s="10">
        <f t="shared" si="274"/>
        <v>0</v>
      </c>
      <c r="K233" s="10">
        <f t="shared" si="272"/>
        <v>0</v>
      </c>
      <c r="L233" s="10">
        <f>SUM(L232)</f>
        <v>350</v>
      </c>
      <c r="M233" s="10">
        <f>SUM(M232)</f>
        <v>0</v>
      </c>
      <c r="N233" s="10">
        <f t="shared" si="270"/>
        <v>0</v>
      </c>
    </row>
    <row r="234" spans="1:14" ht="19.5" customHeight="1">
      <c r="A234" s="61" t="s">
        <v>93</v>
      </c>
      <c r="B234" s="62"/>
      <c r="C234" s="62"/>
      <c r="D234" s="62"/>
      <c r="E234" s="62"/>
      <c r="F234" s="62"/>
      <c r="G234" s="62"/>
      <c r="H234" s="62"/>
      <c r="I234" s="62"/>
      <c r="J234" s="62"/>
      <c r="K234" s="62"/>
      <c r="L234" s="62"/>
      <c r="M234" s="62"/>
      <c r="N234" s="63"/>
    </row>
    <row r="235" spans="1:14" ht="30.75" customHeight="1">
      <c r="A235" s="54" t="s">
        <v>44</v>
      </c>
      <c r="B235" s="55"/>
      <c r="C235" s="12">
        <f>F235+I235+L235</f>
        <v>530.9</v>
      </c>
      <c r="D235" s="12">
        <f>G235+J235+M235</f>
        <v>0</v>
      </c>
      <c r="E235" s="12">
        <f t="shared" ref="E235:E237" si="275">D235/C235*100</f>
        <v>0</v>
      </c>
      <c r="F235" s="12"/>
      <c r="G235" s="12"/>
      <c r="H235" s="12"/>
      <c r="I235" s="12">
        <v>80.900000000000006</v>
      </c>
      <c r="J235" s="12">
        <v>0</v>
      </c>
      <c r="K235" s="12">
        <f t="shared" ref="K235:K237" si="276">J235/I235*100</f>
        <v>0</v>
      </c>
      <c r="L235" s="12">
        <v>450</v>
      </c>
      <c r="M235" s="12">
        <v>0</v>
      </c>
      <c r="N235" s="12">
        <f t="shared" si="270"/>
        <v>0</v>
      </c>
    </row>
    <row r="236" spans="1:14" ht="30.75" customHeight="1">
      <c r="A236" s="56" t="s">
        <v>58</v>
      </c>
      <c r="B236" s="55"/>
      <c r="C236" s="12">
        <f>F236+I236+L236</f>
        <v>60</v>
      </c>
      <c r="D236" s="12">
        <f>G236+J236+M236</f>
        <v>0</v>
      </c>
      <c r="E236" s="12">
        <f t="shared" si="275"/>
        <v>0</v>
      </c>
      <c r="F236" s="12"/>
      <c r="G236" s="12"/>
      <c r="H236" s="12"/>
      <c r="I236" s="12"/>
      <c r="J236" s="12"/>
      <c r="K236" s="12"/>
      <c r="L236" s="12">
        <v>60</v>
      </c>
      <c r="M236" s="12">
        <v>0</v>
      </c>
      <c r="N236" s="9">
        <f t="shared" si="270"/>
        <v>0</v>
      </c>
    </row>
    <row r="237" spans="1:14">
      <c r="A237" s="57" t="s">
        <v>31</v>
      </c>
      <c r="B237" s="96"/>
      <c r="C237" s="10">
        <f>C235+C236</f>
        <v>590.9</v>
      </c>
      <c r="D237" s="10">
        <f>D235+D236</f>
        <v>0</v>
      </c>
      <c r="E237" s="10">
        <f t="shared" si="275"/>
        <v>0</v>
      </c>
      <c r="F237" s="10">
        <f t="shared" ref="F237:G237" si="277">F235+F236</f>
        <v>0</v>
      </c>
      <c r="G237" s="10">
        <f t="shared" si="277"/>
        <v>0</v>
      </c>
      <c r="H237" s="10"/>
      <c r="I237" s="10">
        <f t="shared" ref="I237:J237" si="278">I235+I236</f>
        <v>80.900000000000006</v>
      </c>
      <c r="J237" s="10">
        <f t="shared" si="278"/>
        <v>0</v>
      </c>
      <c r="K237" s="10">
        <f t="shared" si="276"/>
        <v>0</v>
      </c>
      <c r="L237" s="10">
        <f>SUM(L235:L236)</f>
        <v>510</v>
      </c>
      <c r="M237" s="10">
        <f>SUM(M235:M236)</f>
        <v>0</v>
      </c>
      <c r="N237" s="10">
        <f t="shared" si="270"/>
        <v>0</v>
      </c>
    </row>
    <row r="238" spans="1:14" ht="30" customHeight="1">
      <c r="A238" s="39" t="s">
        <v>94</v>
      </c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1"/>
    </row>
    <row r="239" spans="1:14" ht="33" customHeight="1">
      <c r="A239" s="54" t="s">
        <v>44</v>
      </c>
      <c r="B239" s="55"/>
      <c r="C239" s="12">
        <f t="shared" ref="C239:D241" si="279">F239+I239+L239</f>
        <v>680</v>
      </c>
      <c r="D239" s="12">
        <f t="shared" si="279"/>
        <v>0</v>
      </c>
      <c r="E239" s="12">
        <f t="shared" ref="E239:E245" si="280">D239/C239*100</f>
        <v>0</v>
      </c>
      <c r="F239" s="12"/>
      <c r="G239" s="12"/>
      <c r="H239" s="12"/>
      <c r="I239" s="12"/>
      <c r="J239" s="12"/>
      <c r="K239" s="12"/>
      <c r="L239" s="12">
        <v>680</v>
      </c>
      <c r="M239" s="12">
        <v>0</v>
      </c>
      <c r="N239" s="12">
        <f t="shared" si="270"/>
        <v>0</v>
      </c>
    </row>
    <row r="240" spans="1:14">
      <c r="A240" s="56" t="s">
        <v>45</v>
      </c>
      <c r="B240" s="55"/>
      <c r="C240" s="12">
        <f t="shared" si="279"/>
        <v>70</v>
      </c>
      <c r="D240" s="12">
        <f t="shared" si="279"/>
        <v>0</v>
      </c>
      <c r="E240" s="12">
        <f t="shared" si="280"/>
        <v>0</v>
      </c>
      <c r="F240" s="12"/>
      <c r="G240" s="12"/>
      <c r="H240" s="12"/>
      <c r="I240" s="12"/>
      <c r="J240" s="12"/>
      <c r="K240" s="12"/>
      <c r="L240" s="12">
        <v>70</v>
      </c>
      <c r="M240" s="12">
        <v>0</v>
      </c>
      <c r="N240" s="12">
        <f t="shared" si="270"/>
        <v>0</v>
      </c>
    </row>
    <row r="241" spans="1:14" ht="30.75" customHeight="1">
      <c r="A241" s="56" t="s">
        <v>46</v>
      </c>
      <c r="B241" s="55"/>
      <c r="C241" s="12">
        <f t="shared" si="279"/>
        <v>100</v>
      </c>
      <c r="D241" s="12">
        <f t="shared" si="279"/>
        <v>0</v>
      </c>
      <c r="E241" s="12">
        <f t="shared" si="280"/>
        <v>0</v>
      </c>
      <c r="F241" s="12"/>
      <c r="G241" s="12"/>
      <c r="H241" s="12"/>
      <c r="I241" s="12"/>
      <c r="J241" s="12"/>
      <c r="K241" s="12"/>
      <c r="L241" s="12">
        <v>100</v>
      </c>
      <c r="M241" s="12">
        <v>0</v>
      </c>
      <c r="N241" s="12">
        <f t="shared" si="270"/>
        <v>0</v>
      </c>
    </row>
    <row r="242" spans="1:14">
      <c r="A242" s="57" t="s">
        <v>31</v>
      </c>
      <c r="B242" s="96"/>
      <c r="C242" s="10">
        <f>C239+C240+C241</f>
        <v>850</v>
      </c>
      <c r="D242" s="10">
        <f>D239+D240+D241</f>
        <v>0</v>
      </c>
      <c r="E242" s="10">
        <f t="shared" si="280"/>
        <v>0</v>
      </c>
      <c r="F242" s="10">
        <f t="shared" ref="F242:G242" si="281">F239+F240+F241</f>
        <v>0</v>
      </c>
      <c r="G242" s="10">
        <f t="shared" si="281"/>
        <v>0</v>
      </c>
      <c r="H242" s="10"/>
      <c r="I242" s="10">
        <f t="shared" ref="I242:J242" si="282">I239+I240+I241</f>
        <v>0</v>
      </c>
      <c r="J242" s="10">
        <f t="shared" si="282"/>
        <v>0</v>
      </c>
      <c r="K242" s="10"/>
      <c r="L242" s="10">
        <f>SUM(L239:L241)</f>
        <v>850</v>
      </c>
      <c r="M242" s="10">
        <f>SUM(M239:M241)</f>
        <v>0</v>
      </c>
      <c r="N242" s="10">
        <f t="shared" si="270"/>
        <v>0</v>
      </c>
    </row>
    <row r="243" spans="1:14">
      <c r="A243" s="61" t="s">
        <v>117</v>
      </c>
      <c r="B243" s="108"/>
      <c r="C243" s="108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  <c r="N243" s="109"/>
    </row>
    <row r="244" spans="1:14">
      <c r="A244" s="57" t="s">
        <v>44</v>
      </c>
      <c r="B244" s="110"/>
      <c r="C244" s="12">
        <f t="shared" ref="C244:D244" si="283">F244+I244+L244</f>
        <v>10</v>
      </c>
      <c r="D244" s="12">
        <f t="shared" si="283"/>
        <v>0</v>
      </c>
      <c r="E244" s="12">
        <f t="shared" si="280"/>
        <v>0</v>
      </c>
      <c r="F244" s="10"/>
      <c r="G244" s="10"/>
      <c r="H244" s="10"/>
      <c r="I244" s="10"/>
      <c r="J244" s="10"/>
      <c r="K244" s="12"/>
      <c r="L244" s="12">
        <v>10</v>
      </c>
      <c r="M244" s="12">
        <v>0</v>
      </c>
      <c r="N244" s="12">
        <f t="shared" si="270"/>
        <v>0</v>
      </c>
    </row>
    <row r="245" spans="1:14">
      <c r="A245" s="57" t="s">
        <v>31</v>
      </c>
      <c r="B245" s="96"/>
      <c r="C245" s="10">
        <f>C244</f>
        <v>10</v>
      </c>
      <c r="D245" s="10">
        <f>D244</f>
        <v>0</v>
      </c>
      <c r="E245" s="12">
        <f t="shared" si="280"/>
        <v>0</v>
      </c>
      <c r="F245" s="10">
        <f t="shared" ref="F245:G245" si="284">F244</f>
        <v>0</v>
      </c>
      <c r="G245" s="10">
        <f t="shared" si="284"/>
        <v>0</v>
      </c>
      <c r="H245" s="10"/>
      <c r="I245" s="10">
        <f t="shared" ref="I245:J245" si="285">I244</f>
        <v>0</v>
      </c>
      <c r="J245" s="10">
        <f t="shared" si="285"/>
        <v>0</v>
      </c>
      <c r="K245" s="12"/>
      <c r="L245" s="10">
        <f t="shared" ref="L245:M245" si="286">L244</f>
        <v>10</v>
      </c>
      <c r="M245" s="10">
        <f t="shared" si="286"/>
        <v>0</v>
      </c>
      <c r="N245" s="12">
        <f t="shared" si="270"/>
        <v>0</v>
      </c>
    </row>
    <row r="246" spans="1:14" ht="15.75" customHeight="1">
      <c r="A246" s="61" t="s">
        <v>95</v>
      </c>
      <c r="B246" s="62"/>
      <c r="C246" s="62"/>
      <c r="D246" s="62"/>
      <c r="E246" s="62"/>
      <c r="F246" s="62"/>
      <c r="G246" s="62"/>
      <c r="H246" s="62"/>
      <c r="I246" s="62"/>
      <c r="J246" s="62"/>
      <c r="K246" s="62"/>
      <c r="L246" s="62"/>
      <c r="M246" s="62"/>
      <c r="N246" s="63"/>
    </row>
    <row r="247" spans="1:14" ht="30" customHeight="1">
      <c r="A247" s="54" t="s">
        <v>44</v>
      </c>
      <c r="B247" s="55"/>
      <c r="C247" s="12">
        <f>F247+I247+L247</f>
        <v>10</v>
      </c>
      <c r="D247" s="12">
        <f>G247+J247+M247</f>
        <v>0</v>
      </c>
      <c r="E247" s="12">
        <f t="shared" ref="E247:E248" si="287">D247/C247*100</f>
        <v>0</v>
      </c>
      <c r="F247" s="12"/>
      <c r="G247" s="12"/>
      <c r="H247" s="12"/>
      <c r="I247" s="12"/>
      <c r="J247" s="12"/>
      <c r="K247" s="12"/>
      <c r="L247" s="12">
        <v>10</v>
      </c>
      <c r="M247" s="12">
        <v>0</v>
      </c>
      <c r="N247" s="12">
        <f t="shared" si="270"/>
        <v>0</v>
      </c>
    </row>
    <row r="248" spans="1:14">
      <c r="A248" s="57" t="s">
        <v>31</v>
      </c>
      <c r="B248" s="96"/>
      <c r="C248" s="10">
        <f>C247</f>
        <v>10</v>
      </c>
      <c r="D248" s="10">
        <f>D247</f>
        <v>0</v>
      </c>
      <c r="E248" s="10">
        <f t="shared" si="287"/>
        <v>0</v>
      </c>
      <c r="F248" s="10">
        <f t="shared" ref="F248:G248" si="288">F247</f>
        <v>0</v>
      </c>
      <c r="G248" s="10">
        <f t="shared" si="288"/>
        <v>0</v>
      </c>
      <c r="H248" s="10"/>
      <c r="I248" s="10">
        <f t="shared" ref="I248:J248" si="289">I247</f>
        <v>0</v>
      </c>
      <c r="J248" s="10">
        <f t="shared" si="289"/>
        <v>0</v>
      </c>
      <c r="K248" s="10"/>
      <c r="L248" s="10">
        <f>SUM(L247)</f>
        <v>10</v>
      </c>
      <c r="M248" s="10">
        <f>SUM(M247)</f>
        <v>0</v>
      </c>
      <c r="N248" s="10">
        <f t="shared" si="270"/>
        <v>0</v>
      </c>
    </row>
    <row r="249" spans="1:14" ht="39" customHeight="1">
      <c r="A249" s="61" t="s">
        <v>96</v>
      </c>
      <c r="B249" s="62"/>
      <c r="C249" s="62"/>
      <c r="D249" s="62"/>
      <c r="E249" s="62"/>
      <c r="F249" s="62"/>
      <c r="G249" s="62"/>
      <c r="H249" s="62"/>
      <c r="I249" s="62"/>
      <c r="J249" s="62"/>
      <c r="K249" s="62"/>
      <c r="L249" s="62"/>
      <c r="M249" s="62"/>
      <c r="N249" s="63"/>
    </row>
    <row r="250" spans="1:14" ht="27.75" customHeight="1">
      <c r="A250" s="56" t="s">
        <v>58</v>
      </c>
      <c r="B250" s="55"/>
      <c r="C250" s="12">
        <f>F250+I250+L250</f>
        <v>90</v>
      </c>
      <c r="D250" s="12">
        <f>G250+J250+M250</f>
        <v>0</v>
      </c>
      <c r="E250" s="12">
        <f t="shared" ref="E250:E251" si="290">D250/C250*100</f>
        <v>0</v>
      </c>
      <c r="F250" s="12"/>
      <c r="G250" s="12"/>
      <c r="H250" s="12"/>
      <c r="I250" s="12"/>
      <c r="J250" s="12"/>
      <c r="K250" s="18"/>
      <c r="L250" s="12">
        <v>90</v>
      </c>
      <c r="M250" s="12">
        <v>0</v>
      </c>
      <c r="N250" s="12">
        <f t="shared" si="270"/>
        <v>0</v>
      </c>
    </row>
    <row r="251" spans="1:14">
      <c r="A251" s="57" t="s">
        <v>31</v>
      </c>
      <c r="B251" s="96"/>
      <c r="C251" s="10">
        <f>C250</f>
        <v>90</v>
      </c>
      <c r="D251" s="10">
        <f>D250</f>
        <v>0</v>
      </c>
      <c r="E251" s="10">
        <f t="shared" si="290"/>
        <v>0</v>
      </c>
      <c r="F251" s="10">
        <f t="shared" ref="F251:G251" si="291">F250</f>
        <v>0</v>
      </c>
      <c r="G251" s="10">
        <f t="shared" si="291"/>
        <v>0</v>
      </c>
      <c r="H251" s="10"/>
      <c r="I251" s="10">
        <f t="shared" ref="I251:J251" si="292">I250</f>
        <v>0</v>
      </c>
      <c r="J251" s="10">
        <f t="shared" si="292"/>
        <v>0</v>
      </c>
      <c r="K251" s="10"/>
      <c r="L251" s="10">
        <f>SUM(L250)</f>
        <v>90</v>
      </c>
      <c r="M251" s="10">
        <f>SUM(M250)</f>
        <v>0</v>
      </c>
      <c r="N251" s="10">
        <f t="shared" si="270"/>
        <v>0</v>
      </c>
    </row>
    <row r="252" spans="1:14" ht="16.5" customHeight="1">
      <c r="A252" s="61" t="s">
        <v>97</v>
      </c>
      <c r="B252" s="62"/>
      <c r="C252" s="62"/>
      <c r="D252" s="62"/>
      <c r="E252" s="62"/>
      <c r="F252" s="62"/>
      <c r="G252" s="62"/>
      <c r="H252" s="62"/>
      <c r="I252" s="62"/>
      <c r="J252" s="62"/>
      <c r="K252" s="62"/>
      <c r="L252" s="62"/>
      <c r="M252" s="62"/>
      <c r="N252" s="63"/>
    </row>
    <row r="253" spans="1:14" ht="30.75" customHeight="1">
      <c r="A253" s="56" t="s">
        <v>58</v>
      </c>
      <c r="B253" s="55"/>
      <c r="C253" s="12">
        <f>F253+I253+L253</f>
        <v>0</v>
      </c>
      <c r="D253" s="12">
        <f>G253+J253+M253</f>
        <v>0</v>
      </c>
      <c r="E253" s="12"/>
      <c r="F253" s="12"/>
      <c r="G253" s="12"/>
      <c r="H253" s="12"/>
      <c r="I253" s="12"/>
      <c r="J253" s="12"/>
      <c r="K253" s="12"/>
      <c r="L253" s="12"/>
      <c r="M253" s="12"/>
      <c r="N253" s="12"/>
    </row>
    <row r="254" spans="1:14">
      <c r="A254" s="57" t="s">
        <v>31</v>
      </c>
      <c r="B254" s="96"/>
      <c r="C254" s="10">
        <f>C253</f>
        <v>0</v>
      </c>
      <c r="D254" s="10">
        <f>D253</f>
        <v>0</v>
      </c>
      <c r="E254" s="10"/>
      <c r="F254" s="10">
        <f t="shared" ref="F254:G254" si="293">F253</f>
        <v>0</v>
      </c>
      <c r="G254" s="10">
        <f t="shared" si="293"/>
        <v>0</v>
      </c>
      <c r="H254" s="10"/>
      <c r="I254" s="10">
        <f t="shared" ref="I254:J254" si="294">I253</f>
        <v>0</v>
      </c>
      <c r="J254" s="10">
        <f t="shared" si="294"/>
        <v>0</v>
      </c>
      <c r="K254" s="10"/>
      <c r="L254" s="10">
        <f>SUM(L253)</f>
        <v>0</v>
      </c>
      <c r="M254" s="10">
        <f>SUM(M253)</f>
        <v>0</v>
      </c>
      <c r="N254" s="10"/>
    </row>
    <row r="255" spans="1:14" ht="15.75" customHeight="1">
      <c r="A255" s="61" t="s">
        <v>98</v>
      </c>
      <c r="B255" s="62"/>
      <c r="C255" s="62"/>
      <c r="D255" s="62"/>
      <c r="E255" s="62"/>
      <c r="F255" s="62"/>
      <c r="G255" s="62"/>
      <c r="H255" s="62"/>
      <c r="I255" s="62"/>
      <c r="J255" s="62"/>
      <c r="K255" s="62"/>
      <c r="L255" s="62"/>
      <c r="M255" s="62"/>
      <c r="N255" s="63"/>
    </row>
    <row r="256" spans="1:14" ht="32.25" customHeight="1">
      <c r="A256" s="56" t="s">
        <v>99</v>
      </c>
      <c r="B256" s="55"/>
      <c r="C256" s="12">
        <f>F256+I256+L256</f>
        <v>120</v>
      </c>
      <c r="D256" s="12">
        <f>G256+J256+M256</f>
        <v>0</v>
      </c>
      <c r="E256" s="12">
        <f t="shared" ref="E256:E258" si="295">D256/C256*100</f>
        <v>0</v>
      </c>
      <c r="F256" s="12"/>
      <c r="G256" s="12"/>
      <c r="H256" s="12"/>
      <c r="I256" s="12"/>
      <c r="J256" s="12"/>
      <c r="K256" s="12"/>
      <c r="L256" s="12">
        <v>120</v>
      </c>
      <c r="M256" s="12">
        <v>0</v>
      </c>
      <c r="N256" s="12">
        <f t="shared" si="270"/>
        <v>0</v>
      </c>
    </row>
    <row r="257" spans="1:14">
      <c r="A257" s="57" t="s">
        <v>31</v>
      </c>
      <c r="B257" s="96"/>
      <c r="C257" s="10">
        <f>C256</f>
        <v>120</v>
      </c>
      <c r="D257" s="10">
        <f>D256</f>
        <v>0</v>
      </c>
      <c r="E257" s="10">
        <f t="shared" si="295"/>
        <v>0</v>
      </c>
      <c r="F257" s="10">
        <f t="shared" ref="F257:G257" si="296">F256</f>
        <v>0</v>
      </c>
      <c r="G257" s="10">
        <f t="shared" si="296"/>
        <v>0</v>
      </c>
      <c r="H257" s="10"/>
      <c r="I257" s="10">
        <f t="shared" ref="I257:J257" si="297">I256</f>
        <v>0</v>
      </c>
      <c r="J257" s="10">
        <f t="shared" si="297"/>
        <v>0</v>
      </c>
      <c r="K257" s="10"/>
      <c r="L257" s="10">
        <f>SUM(L256)</f>
        <v>120</v>
      </c>
      <c r="M257" s="10">
        <f>SUM(M256)</f>
        <v>0</v>
      </c>
      <c r="N257" s="10">
        <f t="shared" si="270"/>
        <v>0</v>
      </c>
    </row>
    <row r="258" spans="1:14">
      <c r="A258" s="98" t="s">
        <v>53</v>
      </c>
      <c r="B258" s="99"/>
      <c r="C258" s="30">
        <f>C233+C237+C242+C248+C251+C254+C257+C245</f>
        <v>3815.9</v>
      </c>
      <c r="D258" s="30">
        <f>D233+D237+D242+D248+D251+D254+D257+D245</f>
        <v>0</v>
      </c>
      <c r="E258" s="31">
        <f t="shared" si="295"/>
        <v>0</v>
      </c>
      <c r="F258" s="30">
        <f t="shared" ref="F258:G258" si="298">F233+F237+F242+F248+F251+F254+F257+F245</f>
        <v>0</v>
      </c>
      <c r="G258" s="30">
        <f t="shared" si="298"/>
        <v>0</v>
      </c>
      <c r="H258" s="31"/>
      <c r="I258" s="30">
        <f t="shared" ref="I258:J258" si="299">I233+I237+I242+I248+I251+I254+I257+I245</f>
        <v>1875.9</v>
      </c>
      <c r="J258" s="30">
        <f t="shared" si="299"/>
        <v>0</v>
      </c>
      <c r="K258" s="31">
        <f t="shared" ref="K258" si="300">J258/I258*100</f>
        <v>0</v>
      </c>
      <c r="L258" s="30">
        <f t="shared" ref="L258:M258" si="301">L233+L237+L242+L248+L251+L254+L257+L245</f>
        <v>1940</v>
      </c>
      <c r="M258" s="30">
        <f t="shared" si="301"/>
        <v>0</v>
      </c>
      <c r="N258" s="31">
        <f t="shared" si="270"/>
        <v>0</v>
      </c>
    </row>
    <row r="259" spans="1:14" ht="15.75" customHeight="1">
      <c r="A259" s="4">
        <v>14</v>
      </c>
      <c r="B259" s="73" t="s">
        <v>15</v>
      </c>
      <c r="C259" s="74"/>
      <c r="D259" s="74"/>
      <c r="E259" s="74"/>
      <c r="F259" s="74"/>
      <c r="G259" s="74"/>
      <c r="H259" s="74"/>
      <c r="I259" s="74"/>
      <c r="J259" s="74"/>
      <c r="K259" s="74"/>
      <c r="L259" s="74"/>
      <c r="M259" s="74"/>
      <c r="N259" s="75"/>
    </row>
    <row r="260" spans="1:14" ht="15.75" customHeight="1">
      <c r="A260" s="61" t="s">
        <v>100</v>
      </c>
      <c r="B260" s="62"/>
      <c r="C260" s="62"/>
      <c r="D260" s="62"/>
      <c r="E260" s="62"/>
      <c r="F260" s="62"/>
      <c r="G260" s="62"/>
      <c r="H260" s="62"/>
      <c r="I260" s="62"/>
      <c r="J260" s="62"/>
      <c r="K260" s="62"/>
      <c r="L260" s="62"/>
      <c r="M260" s="62"/>
      <c r="N260" s="63"/>
    </row>
    <row r="261" spans="1:14" ht="28.5" customHeight="1">
      <c r="A261" s="56" t="s">
        <v>99</v>
      </c>
      <c r="B261" s="55"/>
      <c r="C261" s="12">
        <f>F261+I261+L261</f>
        <v>56643.8</v>
      </c>
      <c r="D261" s="12">
        <f>G261+J261+M261</f>
        <v>3965.1</v>
      </c>
      <c r="E261" s="12">
        <f t="shared" ref="E261:E262" si="302">D261/C261*100</f>
        <v>7.0000600242215381</v>
      </c>
      <c r="F261" s="12"/>
      <c r="G261" s="12"/>
      <c r="H261" s="12"/>
      <c r="I261" s="12">
        <v>56643.8</v>
      </c>
      <c r="J261" s="12">
        <v>3965.1</v>
      </c>
      <c r="K261" s="12">
        <f t="shared" ref="K261:K262" si="303">J261/I261*100</f>
        <v>7.0000600242215381</v>
      </c>
      <c r="L261" s="12"/>
      <c r="M261" s="12"/>
      <c r="N261" s="18"/>
    </row>
    <row r="262" spans="1:14">
      <c r="A262" s="57" t="s">
        <v>31</v>
      </c>
      <c r="B262" s="96"/>
      <c r="C262" s="10">
        <f>C261</f>
        <v>56643.8</v>
      </c>
      <c r="D262" s="10">
        <f>D261</f>
        <v>3965.1</v>
      </c>
      <c r="E262" s="10">
        <f t="shared" si="302"/>
        <v>7.0000600242215381</v>
      </c>
      <c r="F262" s="10">
        <f t="shared" ref="F262:G262" si="304">F261</f>
        <v>0</v>
      </c>
      <c r="G262" s="10">
        <f t="shared" si="304"/>
        <v>0</v>
      </c>
      <c r="H262" s="10"/>
      <c r="I262" s="10">
        <f t="shared" ref="I262:J262" si="305">I261</f>
        <v>56643.8</v>
      </c>
      <c r="J262" s="10">
        <f t="shared" si="305"/>
        <v>3965.1</v>
      </c>
      <c r="K262" s="10">
        <f t="shared" si="303"/>
        <v>7.0000600242215381</v>
      </c>
      <c r="L262" s="10">
        <f>SUM(L261)</f>
        <v>0</v>
      </c>
      <c r="M262" s="10">
        <f>SUM(M261)</f>
        <v>0</v>
      </c>
      <c r="N262" s="18"/>
    </row>
    <row r="263" spans="1:14" ht="48.75" customHeight="1">
      <c r="A263" s="42" t="s">
        <v>101</v>
      </c>
      <c r="B263" s="43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4"/>
    </row>
    <row r="264" spans="1:14" ht="30.75" customHeight="1">
      <c r="A264" s="56" t="s">
        <v>99</v>
      </c>
      <c r="B264" s="55"/>
      <c r="C264" s="12">
        <f>F264+I264+L264</f>
        <v>20009.099999999999</v>
      </c>
      <c r="D264" s="12">
        <f>G264+J264+M264</f>
        <v>1379.9</v>
      </c>
      <c r="E264" s="12">
        <f t="shared" ref="E264:E265" si="306">D264/C264*100</f>
        <v>6.8963621552193768</v>
      </c>
      <c r="F264" s="12"/>
      <c r="G264" s="12"/>
      <c r="H264" s="12"/>
      <c r="I264" s="12">
        <v>20009.099999999999</v>
      </c>
      <c r="J264" s="12">
        <v>1379.9</v>
      </c>
      <c r="K264" s="12">
        <f t="shared" ref="K264:K265" si="307">J264/I264*100</f>
        <v>6.8963621552193768</v>
      </c>
      <c r="L264" s="12"/>
      <c r="M264" s="12"/>
      <c r="N264" s="12"/>
    </row>
    <row r="265" spans="1:14">
      <c r="A265" s="57" t="s">
        <v>31</v>
      </c>
      <c r="B265" s="96"/>
      <c r="C265" s="10">
        <f>C264</f>
        <v>20009.099999999999</v>
      </c>
      <c r="D265" s="10">
        <f>D264</f>
        <v>1379.9</v>
      </c>
      <c r="E265" s="10">
        <f t="shared" si="306"/>
        <v>6.8963621552193768</v>
      </c>
      <c r="F265" s="10">
        <f t="shared" ref="F265:G265" si="308">F264</f>
        <v>0</v>
      </c>
      <c r="G265" s="10">
        <f t="shared" si="308"/>
        <v>0</v>
      </c>
      <c r="H265" s="10"/>
      <c r="I265" s="10">
        <f t="shared" ref="I265:J265" si="309">I264</f>
        <v>20009.099999999999</v>
      </c>
      <c r="J265" s="10">
        <f t="shared" si="309"/>
        <v>1379.9</v>
      </c>
      <c r="K265" s="10">
        <f t="shared" si="307"/>
        <v>6.8963621552193768</v>
      </c>
      <c r="L265" s="10">
        <f>SUM(L264)</f>
        <v>0</v>
      </c>
      <c r="M265" s="10">
        <f>SUM(M264)</f>
        <v>0</v>
      </c>
      <c r="N265" s="10"/>
    </row>
    <row r="266" spans="1:14" ht="30.75" customHeight="1">
      <c r="A266" s="61" t="s">
        <v>102</v>
      </c>
      <c r="B266" s="62"/>
      <c r="C266" s="62"/>
      <c r="D266" s="62"/>
      <c r="E266" s="62"/>
      <c r="F266" s="62"/>
      <c r="G266" s="62"/>
      <c r="H266" s="62"/>
      <c r="I266" s="62"/>
      <c r="J266" s="62"/>
      <c r="K266" s="62"/>
      <c r="L266" s="62"/>
      <c r="M266" s="62"/>
      <c r="N266" s="63"/>
    </row>
    <row r="267" spans="1:14" ht="30" customHeight="1">
      <c r="A267" s="56" t="s">
        <v>99</v>
      </c>
      <c r="B267" s="55"/>
      <c r="C267" s="12">
        <f>F267+I267+L267</f>
        <v>639.5</v>
      </c>
      <c r="D267" s="12">
        <f>G267+J267+M267</f>
        <v>44.1</v>
      </c>
      <c r="E267" s="12">
        <f t="shared" ref="E267:E268" si="310">D267/C267*100</f>
        <v>6.8960125097732607</v>
      </c>
      <c r="F267" s="12"/>
      <c r="G267" s="12"/>
      <c r="H267" s="12"/>
      <c r="I267" s="12">
        <v>639.5</v>
      </c>
      <c r="J267" s="12">
        <v>44.1</v>
      </c>
      <c r="K267" s="12">
        <f t="shared" ref="K267:K268" si="311">J267/I267*100</f>
        <v>6.8960125097732607</v>
      </c>
      <c r="L267" s="12"/>
      <c r="M267" s="12"/>
      <c r="N267" s="18"/>
    </row>
    <row r="268" spans="1:14">
      <c r="A268" s="57" t="s">
        <v>31</v>
      </c>
      <c r="B268" s="96"/>
      <c r="C268" s="10">
        <f>C267</f>
        <v>639.5</v>
      </c>
      <c r="D268" s="10">
        <f>D267</f>
        <v>44.1</v>
      </c>
      <c r="E268" s="10">
        <f t="shared" si="310"/>
        <v>6.8960125097732607</v>
      </c>
      <c r="F268" s="10">
        <f t="shared" ref="F268:G268" si="312">F267</f>
        <v>0</v>
      </c>
      <c r="G268" s="10">
        <f t="shared" si="312"/>
        <v>0</v>
      </c>
      <c r="H268" s="10"/>
      <c r="I268" s="10">
        <f t="shared" ref="I268:J268" si="313">I267</f>
        <v>639.5</v>
      </c>
      <c r="J268" s="10">
        <f t="shared" si="313"/>
        <v>44.1</v>
      </c>
      <c r="K268" s="10">
        <f t="shared" si="311"/>
        <v>6.8960125097732607</v>
      </c>
      <c r="L268" s="10">
        <f>SUM(L267)</f>
        <v>0</v>
      </c>
      <c r="M268" s="10">
        <f>SUM(M267)</f>
        <v>0</v>
      </c>
      <c r="N268" s="18"/>
    </row>
    <row r="269" spans="1:14" ht="63.75" customHeight="1">
      <c r="A269" s="42" t="s">
        <v>103</v>
      </c>
      <c r="B269" s="43"/>
      <c r="C269" s="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4"/>
    </row>
    <row r="270" spans="1:14" ht="30" customHeight="1">
      <c r="A270" s="56" t="s">
        <v>99</v>
      </c>
      <c r="B270" s="55"/>
      <c r="C270" s="12">
        <f>F270+I270+L270</f>
        <v>4218</v>
      </c>
      <c r="D270" s="12">
        <f>G270+J270+M270</f>
        <v>290.89999999999998</v>
      </c>
      <c r="E270" s="12">
        <f t="shared" ref="E270:E271" si="314">D270/C270*100</f>
        <v>6.8966334755808436</v>
      </c>
      <c r="F270" s="12"/>
      <c r="G270" s="12"/>
      <c r="H270" s="12"/>
      <c r="I270" s="12">
        <v>4218</v>
      </c>
      <c r="J270" s="12">
        <v>290.89999999999998</v>
      </c>
      <c r="K270" s="12">
        <f t="shared" ref="K270:K271" si="315">J270/I270*100</f>
        <v>6.8966334755808436</v>
      </c>
      <c r="L270" s="12"/>
      <c r="M270" s="12"/>
      <c r="N270" s="18"/>
    </row>
    <row r="271" spans="1:14">
      <c r="A271" s="57" t="s">
        <v>31</v>
      </c>
      <c r="B271" s="96"/>
      <c r="C271" s="10">
        <f>C270</f>
        <v>4218</v>
      </c>
      <c r="D271" s="10">
        <f>D270</f>
        <v>290.89999999999998</v>
      </c>
      <c r="E271" s="10">
        <f t="shared" si="314"/>
        <v>6.8966334755808436</v>
      </c>
      <c r="F271" s="10">
        <f t="shared" ref="F271:G271" si="316">F270</f>
        <v>0</v>
      </c>
      <c r="G271" s="10">
        <f t="shared" si="316"/>
        <v>0</v>
      </c>
      <c r="H271" s="10"/>
      <c r="I271" s="10">
        <f t="shared" ref="I271:J271" si="317">I270</f>
        <v>4218</v>
      </c>
      <c r="J271" s="10">
        <f t="shared" si="317"/>
        <v>290.89999999999998</v>
      </c>
      <c r="K271" s="10">
        <f t="shared" si="315"/>
        <v>6.8966334755808436</v>
      </c>
      <c r="L271" s="10">
        <f>SUM(L270)</f>
        <v>0</v>
      </c>
      <c r="M271" s="10">
        <f>SUM(M270)</f>
        <v>0</v>
      </c>
      <c r="N271" s="10"/>
    </row>
    <row r="272" spans="1:14" ht="15.75" customHeight="1">
      <c r="A272" s="61" t="s">
        <v>104</v>
      </c>
      <c r="B272" s="62"/>
      <c r="C272" s="62"/>
      <c r="D272" s="62"/>
      <c r="E272" s="62"/>
      <c r="F272" s="62"/>
      <c r="G272" s="62"/>
      <c r="H272" s="62"/>
      <c r="I272" s="62"/>
      <c r="J272" s="62"/>
      <c r="K272" s="62"/>
      <c r="L272" s="62"/>
      <c r="M272" s="62"/>
      <c r="N272" s="63"/>
    </row>
    <row r="273" spans="1:14" ht="31.5" customHeight="1">
      <c r="A273" s="56" t="s">
        <v>99</v>
      </c>
      <c r="B273" s="55"/>
      <c r="C273" s="12">
        <f>F273+I273+L273</f>
        <v>31119</v>
      </c>
      <c r="D273" s="12">
        <f>G273+J273+M273</f>
        <v>508.7</v>
      </c>
      <c r="E273" s="12">
        <f t="shared" ref="E273:E280" si="318">D273/C273*100</f>
        <v>1.6346926315112955</v>
      </c>
      <c r="F273" s="12"/>
      <c r="G273" s="12"/>
      <c r="H273" s="12"/>
      <c r="I273" s="12">
        <v>30706.400000000001</v>
      </c>
      <c r="J273" s="12">
        <v>508.7</v>
      </c>
      <c r="K273" s="12">
        <f t="shared" ref="K273:K280" si="319">J273/I273*100</f>
        <v>1.6566578954224525</v>
      </c>
      <c r="L273" s="12">
        <v>412.6</v>
      </c>
      <c r="M273" s="12">
        <v>0</v>
      </c>
      <c r="N273" s="12">
        <f t="shared" si="270"/>
        <v>0</v>
      </c>
    </row>
    <row r="274" spans="1:14">
      <c r="A274" s="57" t="s">
        <v>31</v>
      </c>
      <c r="B274" s="96"/>
      <c r="C274" s="10">
        <f>C273</f>
        <v>31119</v>
      </c>
      <c r="D274" s="10">
        <f>D273</f>
        <v>508.7</v>
      </c>
      <c r="E274" s="10">
        <f t="shared" si="318"/>
        <v>1.6346926315112955</v>
      </c>
      <c r="F274" s="10">
        <f t="shared" ref="F274:G274" si="320">F273</f>
        <v>0</v>
      </c>
      <c r="G274" s="10">
        <f t="shared" si="320"/>
        <v>0</v>
      </c>
      <c r="H274" s="10"/>
      <c r="I274" s="10">
        <f t="shared" ref="I274:J274" si="321">I273</f>
        <v>30706.400000000001</v>
      </c>
      <c r="J274" s="10">
        <f t="shared" si="321"/>
        <v>508.7</v>
      </c>
      <c r="K274" s="10">
        <f t="shared" si="319"/>
        <v>1.6566578954224525</v>
      </c>
      <c r="L274" s="10">
        <f>SUM(L273)</f>
        <v>412.6</v>
      </c>
      <c r="M274" s="10">
        <f>SUM(M273)</f>
        <v>0</v>
      </c>
      <c r="N274" s="10">
        <f t="shared" si="270"/>
        <v>0</v>
      </c>
    </row>
    <row r="275" spans="1:14" ht="50.25" customHeight="1">
      <c r="A275" s="114" t="s">
        <v>113</v>
      </c>
      <c r="B275" s="115"/>
      <c r="C275" s="115"/>
      <c r="D275" s="115"/>
      <c r="E275" s="115"/>
      <c r="F275" s="115"/>
      <c r="G275" s="115"/>
      <c r="H275" s="115"/>
      <c r="I275" s="115"/>
      <c r="J275" s="115"/>
      <c r="K275" s="115"/>
      <c r="L275" s="115"/>
      <c r="M275" s="115"/>
      <c r="N275" s="116"/>
    </row>
    <row r="276" spans="1:14" ht="15.75" customHeight="1">
      <c r="A276" s="56" t="s">
        <v>99</v>
      </c>
      <c r="B276" s="55"/>
      <c r="C276" s="12">
        <f>F276+I276+L276</f>
        <v>2500</v>
      </c>
      <c r="D276" s="12">
        <f>G276+J276+M276</f>
        <v>250</v>
      </c>
      <c r="E276" s="12">
        <f t="shared" si="318"/>
        <v>10</v>
      </c>
      <c r="F276" s="10"/>
      <c r="G276" s="10"/>
      <c r="H276" s="12"/>
      <c r="I276" s="12"/>
      <c r="J276" s="12"/>
      <c r="K276" s="12"/>
      <c r="L276" s="12">
        <v>2500</v>
      </c>
      <c r="M276" s="12">
        <v>250</v>
      </c>
      <c r="N276" s="12">
        <f t="shared" si="270"/>
        <v>10</v>
      </c>
    </row>
    <row r="277" spans="1:14" ht="15.75" customHeight="1">
      <c r="A277" s="57" t="s">
        <v>31</v>
      </c>
      <c r="B277" s="96"/>
      <c r="C277" s="10">
        <f>C276</f>
        <v>2500</v>
      </c>
      <c r="D277" s="10">
        <f>D276</f>
        <v>250</v>
      </c>
      <c r="E277" s="12">
        <f t="shared" si="318"/>
        <v>10</v>
      </c>
      <c r="F277" s="10">
        <f t="shared" ref="F277:G277" si="322">F276</f>
        <v>0</v>
      </c>
      <c r="G277" s="10">
        <f t="shared" si="322"/>
        <v>0</v>
      </c>
      <c r="H277" s="10"/>
      <c r="I277" s="10">
        <f t="shared" ref="I277:J277" si="323">I276</f>
        <v>0</v>
      </c>
      <c r="J277" s="10">
        <f t="shared" si="323"/>
        <v>0</v>
      </c>
      <c r="K277" s="12"/>
      <c r="L277" s="10">
        <f>SUM(L276)</f>
        <v>2500</v>
      </c>
      <c r="M277" s="10">
        <f>SUM(M276)</f>
        <v>250</v>
      </c>
      <c r="N277" s="12">
        <f t="shared" si="270"/>
        <v>10</v>
      </c>
    </row>
    <row r="278" spans="1:14" ht="51" customHeight="1">
      <c r="A278" s="61" t="s">
        <v>118</v>
      </c>
      <c r="B278" s="111"/>
      <c r="C278" s="111"/>
      <c r="D278" s="111"/>
      <c r="E278" s="111"/>
      <c r="F278" s="111"/>
      <c r="G278" s="111"/>
      <c r="H278" s="111"/>
      <c r="I278" s="111"/>
      <c r="J278" s="111"/>
      <c r="K278" s="111"/>
      <c r="L278" s="111"/>
      <c r="M278" s="111"/>
      <c r="N278" s="112"/>
    </row>
    <row r="279" spans="1:14" ht="33.75" customHeight="1">
      <c r="A279" s="113" t="s">
        <v>37</v>
      </c>
      <c r="B279" s="66"/>
      <c r="C279" s="12">
        <f>F279+I279+L279</f>
        <v>1300</v>
      </c>
      <c r="D279" s="10">
        <v>0</v>
      </c>
      <c r="E279" s="12">
        <f t="shared" si="318"/>
        <v>0</v>
      </c>
      <c r="F279" s="10"/>
      <c r="G279" s="10"/>
      <c r="H279" s="10"/>
      <c r="I279" s="10"/>
      <c r="J279" s="10"/>
      <c r="K279" s="12"/>
      <c r="L279" s="12">
        <v>1300</v>
      </c>
      <c r="M279" s="12">
        <v>0</v>
      </c>
      <c r="N279" s="12">
        <f t="shared" si="270"/>
        <v>0</v>
      </c>
    </row>
    <row r="280" spans="1:14" ht="15.75" customHeight="1">
      <c r="A280" s="57" t="s">
        <v>31</v>
      </c>
      <c r="B280" s="96"/>
      <c r="C280" s="10">
        <f>C279</f>
        <v>1300</v>
      </c>
      <c r="D280" s="10">
        <f>D279</f>
        <v>0</v>
      </c>
      <c r="E280" s="12">
        <f t="shared" si="318"/>
        <v>0</v>
      </c>
      <c r="F280" s="10">
        <f t="shared" ref="F280:G280" si="324">F279</f>
        <v>0</v>
      </c>
      <c r="G280" s="10">
        <f t="shared" si="324"/>
        <v>0</v>
      </c>
      <c r="H280" s="10"/>
      <c r="I280" s="10">
        <f t="shared" ref="I280:J280" si="325">I279</f>
        <v>0</v>
      </c>
      <c r="J280" s="10">
        <f t="shared" si="325"/>
        <v>0</v>
      </c>
      <c r="K280" s="12"/>
      <c r="L280" s="10">
        <f t="shared" ref="L280:M280" si="326">L279</f>
        <v>1300</v>
      </c>
      <c r="M280" s="10">
        <f t="shared" si="326"/>
        <v>0</v>
      </c>
      <c r="N280" s="12">
        <f t="shared" si="270"/>
        <v>0</v>
      </c>
    </row>
    <row r="281" spans="1:14" ht="15.75" customHeight="1">
      <c r="A281" s="61" t="s">
        <v>105</v>
      </c>
      <c r="B281" s="62"/>
      <c r="C281" s="62"/>
      <c r="D281" s="62"/>
      <c r="E281" s="62"/>
      <c r="F281" s="62"/>
      <c r="G281" s="62"/>
      <c r="H281" s="62"/>
      <c r="I281" s="62"/>
      <c r="J281" s="62"/>
      <c r="K281" s="62"/>
      <c r="L281" s="62"/>
      <c r="M281" s="62"/>
      <c r="N281" s="63"/>
    </row>
    <row r="282" spans="1:14">
      <c r="A282" s="54" t="s">
        <v>39</v>
      </c>
      <c r="B282" s="55"/>
      <c r="C282" s="12">
        <f>F282+I282+L282</f>
        <v>9300</v>
      </c>
      <c r="D282" s="12">
        <f>G282+J282+M282</f>
        <v>0</v>
      </c>
      <c r="E282" s="12">
        <f t="shared" ref="E282:E285" si="327">D282/C282*100</f>
        <v>0</v>
      </c>
      <c r="F282" s="12"/>
      <c r="G282" s="12"/>
      <c r="H282" s="12"/>
      <c r="I282" s="12">
        <v>9200</v>
      </c>
      <c r="J282" s="12">
        <v>0</v>
      </c>
      <c r="K282" s="12">
        <f t="shared" ref="K282:K283" si="328">J282/I282*100</f>
        <v>0</v>
      </c>
      <c r="L282" s="12">
        <v>100</v>
      </c>
      <c r="M282" s="12">
        <v>0</v>
      </c>
      <c r="N282" s="12">
        <f t="shared" si="270"/>
        <v>0</v>
      </c>
    </row>
    <row r="283" spans="1:14">
      <c r="A283" s="57" t="s">
        <v>31</v>
      </c>
      <c r="B283" s="96"/>
      <c r="C283" s="10">
        <f>C282</f>
        <v>9300</v>
      </c>
      <c r="D283" s="10">
        <f>D282</f>
        <v>0</v>
      </c>
      <c r="E283" s="10">
        <f t="shared" si="327"/>
        <v>0</v>
      </c>
      <c r="F283" s="10">
        <f t="shared" ref="F283:G283" si="329">F282</f>
        <v>0</v>
      </c>
      <c r="G283" s="10">
        <f t="shared" si="329"/>
        <v>0</v>
      </c>
      <c r="H283" s="10"/>
      <c r="I283" s="10">
        <f t="shared" ref="I283:J283" si="330">I282</f>
        <v>9200</v>
      </c>
      <c r="J283" s="10">
        <f t="shared" si="330"/>
        <v>0</v>
      </c>
      <c r="K283" s="10">
        <f t="shared" si="328"/>
        <v>0</v>
      </c>
      <c r="L283" s="10">
        <f>SUM(L282)</f>
        <v>100</v>
      </c>
      <c r="M283" s="10">
        <f>SUM(M282)</f>
        <v>0</v>
      </c>
      <c r="N283" s="10">
        <f t="shared" si="270"/>
        <v>0</v>
      </c>
    </row>
    <row r="284" spans="1:14">
      <c r="A284" s="77" t="s">
        <v>53</v>
      </c>
      <c r="B284" s="95"/>
      <c r="C284" s="30">
        <f>C262+C265+C268+C271+C283+C274+C277+C280</f>
        <v>125729.4</v>
      </c>
      <c r="D284" s="30">
        <f>D262+D265+D268+D271+D283+D274+D277+D280</f>
        <v>6438.7</v>
      </c>
      <c r="E284" s="31">
        <f t="shared" si="327"/>
        <v>5.1210774886382984</v>
      </c>
      <c r="F284" s="30">
        <f t="shared" ref="F284:G284" si="331">F262+F265+F268+F271+F283+F274+F277+F280</f>
        <v>0</v>
      </c>
      <c r="G284" s="30">
        <f t="shared" si="331"/>
        <v>0</v>
      </c>
      <c r="H284" s="31"/>
      <c r="I284" s="30">
        <f t="shared" ref="I284:J284" si="332">I262+I265+I268+I271+I283+I274+I277+I280</f>
        <v>121416.79999999999</v>
      </c>
      <c r="J284" s="30">
        <f t="shared" si="332"/>
        <v>6188.7</v>
      </c>
      <c r="K284" s="31">
        <f t="shared" ref="K284:K285" si="333">J284/I284*100</f>
        <v>5.0970705866074546</v>
      </c>
      <c r="L284" s="30">
        <f t="shared" ref="L284:M284" si="334">L262+L265+L268+L271+L283+L274+L277+L280</f>
        <v>4312.6000000000004</v>
      </c>
      <c r="M284" s="30">
        <f t="shared" si="334"/>
        <v>250</v>
      </c>
      <c r="N284" s="31">
        <f t="shared" si="270"/>
        <v>5.7969670268515507</v>
      </c>
    </row>
    <row r="285" spans="1:14" ht="38.25" customHeight="1">
      <c r="A285" s="104" t="s">
        <v>106</v>
      </c>
      <c r="B285" s="105"/>
      <c r="C285" s="16">
        <f>C27+C52+C77+C91+C104+C138+C158+C180+C192+C204+C212+C229+C258+C284</f>
        <v>1591586.3</v>
      </c>
      <c r="D285" s="23">
        <f>D27+D52+D77+D91+D104+D138+D158+D180+D192+D204+D212+D229+D258+D284</f>
        <v>47406.9</v>
      </c>
      <c r="E285" s="16">
        <f t="shared" si="327"/>
        <v>2.9785943746814105</v>
      </c>
      <c r="F285" s="16">
        <f>F27+F52+F77+F91+F104+F138+F158+F180+F192+F204+F212+F229+F258+F284</f>
        <v>0</v>
      </c>
      <c r="G285" s="16">
        <f>G27+G52+G77+G91+G104+G138+G158+G180+G192+G204+G212+G229+G258+G284</f>
        <v>0</v>
      </c>
      <c r="H285" s="16"/>
      <c r="I285" s="23">
        <f>I27+I52+I77+I91+I104+I138+I158+I180+I192+I204+I212+I229+I258+I284</f>
        <v>1020835.1000000001</v>
      </c>
      <c r="J285" s="16">
        <f>J27+J52+J77+J91+J104+J138+J158+J180+J192+J204+J212+J229+J258+J284</f>
        <v>29548.100000000002</v>
      </c>
      <c r="K285" s="16">
        <f t="shared" si="333"/>
        <v>2.8945027458401462</v>
      </c>
      <c r="L285" s="23">
        <f>L27+L52+L77+L91+L104+L138+L158+L180+L192+L204+L212+L229+L258+L284</f>
        <v>570751.19999999995</v>
      </c>
      <c r="M285" s="16">
        <f>M27+M52+M77+M91+M104+M138+M158+M180+M192+M204+M212+M229+M258+M284</f>
        <v>17858.8</v>
      </c>
      <c r="N285" s="9">
        <f t="shared" si="270"/>
        <v>3.1289991155515748</v>
      </c>
    </row>
  </sheetData>
  <mergeCells count="291">
    <mergeCell ref="A215:B215"/>
    <mergeCell ref="A216:B216"/>
    <mergeCell ref="A243:N243"/>
    <mergeCell ref="A244:B244"/>
    <mergeCell ref="A245:B245"/>
    <mergeCell ref="A278:N278"/>
    <mergeCell ref="A279:B279"/>
    <mergeCell ref="A280:B280"/>
    <mergeCell ref="A266:N266"/>
    <mergeCell ref="A269:N269"/>
    <mergeCell ref="A272:N272"/>
    <mergeCell ref="A275:N275"/>
    <mergeCell ref="A276:B276"/>
    <mergeCell ref="A277:B277"/>
    <mergeCell ref="A265:B265"/>
    <mergeCell ref="A247:B247"/>
    <mergeCell ref="A233:B233"/>
    <mergeCell ref="A235:B235"/>
    <mergeCell ref="A236:B236"/>
    <mergeCell ref="A237:B237"/>
    <mergeCell ref="A225:B225"/>
    <mergeCell ref="A227:B227"/>
    <mergeCell ref="A228:B228"/>
    <mergeCell ref="A229:B229"/>
    <mergeCell ref="A232:B232"/>
    <mergeCell ref="A226:N226"/>
    <mergeCell ref="A246:N246"/>
    <mergeCell ref="A240:B240"/>
    <mergeCell ref="A241:B241"/>
    <mergeCell ref="A242:B242"/>
    <mergeCell ref="A239:B239"/>
    <mergeCell ref="L3:N3"/>
    <mergeCell ref="B5:N5"/>
    <mergeCell ref="A6:N6"/>
    <mergeCell ref="A9:N9"/>
    <mergeCell ref="A12:N12"/>
    <mergeCell ref="A15:N15"/>
    <mergeCell ref="A18:N18"/>
    <mergeCell ref="A21:N21"/>
    <mergeCell ref="A24:N24"/>
    <mergeCell ref="A13:B13"/>
    <mergeCell ref="A16:B16"/>
    <mergeCell ref="A19:B19"/>
    <mergeCell ref="A14:B14"/>
    <mergeCell ref="A17:B17"/>
    <mergeCell ref="A20:B20"/>
    <mergeCell ref="A22:B22"/>
    <mergeCell ref="A23:B23"/>
    <mergeCell ref="A113:N113"/>
    <mergeCell ref="A116:N116"/>
    <mergeCell ref="A121:N121"/>
    <mergeCell ref="A127:N127"/>
    <mergeCell ref="A132:N132"/>
    <mergeCell ref="A135:N135"/>
    <mergeCell ref="A257:B257"/>
    <mergeCell ref="A258:B258"/>
    <mergeCell ref="A261:B261"/>
    <mergeCell ref="A262:B262"/>
    <mergeCell ref="A264:B264"/>
    <mergeCell ref="A248:B248"/>
    <mergeCell ref="A250:B250"/>
    <mergeCell ref="A251:B251"/>
    <mergeCell ref="A253:B253"/>
    <mergeCell ref="A254:B254"/>
    <mergeCell ref="A256:B256"/>
    <mergeCell ref="A249:N249"/>
    <mergeCell ref="A252:N252"/>
    <mergeCell ref="A255:N255"/>
    <mergeCell ref="B259:N259"/>
    <mergeCell ref="A260:N260"/>
    <mergeCell ref="A263:N263"/>
    <mergeCell ref="A282:B282"/>
    <mergeCell ref="A283:B283"/>
    <mergeCell ref="A284:B284"/>
    <mergeCell ref="A285:B285"/>
    <mergeCell ref="A267:B267"/>
    <mergeCell ref="A268:B268"/>
    <mergeCell ref="A270:B270"/>
    <mergeCell ref="A271:B271"/>
    <mergeCell ref="A273:B273"/>
    <mergeCell ref="A274:B274"/>
    <mergeCell ref="A281:N281"/>
    <mergeCell ref="A218:B218"/>
    <mergeCell ref="A219:B219"/>
    <mergeCell ref="A221:B221"/>
    <mergeCell ref="A222:B222"/>
    <mergeCell ref="A217:N217"/>
    <mergeCell ref="A220:N220"/>
    <mergeCell ref="A223:N223"/>
    <mergeCell ref="A234:N234"/>
    <mergeCell ref="A238:N238"/>
    <mergeCell ref="B230:N230"/>
    <mergeCell ref="A231:N231"/>
    <mergeCell ref="A224:B224"/>
    <mergeCell ref="A207:B207"/>
    <mergeCell ref="A208:B208"/>
    <mergeCell ref="A210:B210"/>
    <mergeCell ref="A211:B211"/>
    <mergeCell ref="A212:B212"/>
    <mergeCell ref="A206:N206"/>
    <mergeCell ref="A209:N209"/>
    <mergeCell ref="B213:N213"/>
    <mergeCell ref="A214:N214"/>
    <mergeCell ref="A201:N201"/>
    <mergeCell ref="B205:N205"/>
    <mergeCell ref="A183:B183"/>
    <mergeCell ref="A184:B184"/>
    <mergeCell ref="A196:B196"/>
    <mergeCell ref="A197:B197"/>
    <mergeCell ref="A200:B200"/>
    <mergeCell ref="A202:B202"/>
    <mergeCell ref="A203:B203"/>
    <mergeCell ref="A204:B204"/>
    <mergeCell ref="A186:B186"/>
    <mergeCell ref="A188:B188"/>
    <mergeCell ref="A190:B190"/>
    <mergeCell ref="A191:B191"/>
    <mergeCell ref="A192:B192"/>
    <mergeCell ref="A199:B199"/>
    <mergeCell ref="A195:B195"/>
    <mergeCell ref="A187:B187"/>
    <mergeCell ref="A172:B172"/>
    <mergeCell ref="A173:B173"/>
    <mergeCell ref="A175:B175"/>
    <mergeCell ref="A185:N185"/>
    <mergeCell ref="A189:N189"/>
    <mergeCell ref="B193:N193"/>
    <mergeCell ref="A194:N194"/>
    <mergeCell ref="A198:N198"/>
    <mergeCell ref="A182:N182"/>
    <mergeCell ref="A147:B147"/>
    <mergeCell ref="A148:B148"/>
    <mergeCell ref="A150:B150"/>
    <mergeCell ref="A151:B151"/>
    <mergeCell ref="A153:B153"/>
    <mergeCell ref="A154:B154"/>
    <mergeCell ref="A146:N146"/>
    <mergeCell ref="A149:N149"/>
    <mergeCell ref="A152:N152"/>
    <mergeCell ref="A155:N155"/>
    <mergeCell ref="B159:N159"/>
    <mergeCell ref="A160:N160"/>
    <mergeCell ref="A163:N163"/>
    <mergeCell ref="A167:N167"/>
    <mergeCell ref="A171:N171"/>
    <mergeCell ref="A174:N174"/>
    <mergeCell ref="A177:N177"/>
    <mergeCell ref="B181:N181"/>
    <mergeCell ref="A176:B176"/>
    <mergeCell ref="A178:B178"/>
    <mergeCell ref="A179:B179"/>
    <mergeCell ref="A180:B180"/>
    <mergeCell ref="A156:B156"/>
    <mergeCell ref="A157:B157"/>
    <mergeCell ref="A158:B158"/>
    <mergeCell ref="A161:B161"/>
    <mergeCell ref="A162:B162"/>
    <mergeCell ref="A164:B164"/>
    <mergeCell ref="A165:B165"/>
    <mergeCell ref="A166:B166"/>
    <mergeCell ref="A168:B168"/>
    <mergeCell ref="A169:B169"/>
    <mergeCell ref="A170:B170"/>
    <mergeCell ref="A138:B138"/>
    <mergeCell ref="A141:B141"/>
    <mergeCell ref="A142:B142"/>
    <mergeCell ref="A144:B144"/>
    <mergeCell ref="A145:B145"/>
    <mergeCell ref="A130:B130"/>
    <mergeCell ref="A131:B131"/>
    <mergeCell ref="A133:B133"/>
    <mergeCell ref="A134:B134"/>
    <mergeCell ref="A136:B136"/>
    <mergeCell ref="A137:B137"/>
    <mergeCell ref="B139:N139"/>
    <mergeCell ref="A140:N140"/>
    <mergeCell ref="A143:N143"/>
    <mergeCell ref="A1:K1"/>
    <mergeCell ref="A122:B122"/>
    <mergeCell ref="A123:B123"/>
    <mergeCell ref="A124:B124"/>
    <mergeCell ref="A125:B125"/>
    <mergeCell ref="A126:B126"/>
    <mergeCell ref="A128:B128"/>
    <mergeCell ref="A129:B129"/>
    <mergeCell ref="A63:B63"/>
    <mergeCell ref="A64:B64"/>
    <mergeCell ref="A8:B8"/>
    <mergeCell ref="A7:B7"/>
    <mergeCell ref="A10:B10"/>
    <mergeCell ref="A11:B11"/>
    <mergeCell ref="F3:H3"/>
    <mergeCell ref="I3:K3"/>
    <mergeCell ref="C3:C4"/>
    <mergeCell ref="A3:A4"/>
    <mergeCell ref="B3:B4"/>
    <mergeCell ref="D3:D4"/>
    <mergeCell ref="E3:E4"/>
    <mergeCell ref="A25:B25"/>
    <mergeCell ref="A26:B26"/>
    <mergeCell ref="A27:B27"/>
    <mergeCell ref="B28:N28"/>
    <mergeCell ref="A29:N29"/>
    <mergeCell ref="A37:B37"/>
    <mergeCell ref="A38:B38"/>
    <mergeCell ref="A39:B39"/>
    <mergeCell ref="A31:B31"/>
    <mergeCell ref="A32:B32"/>
    <mergeCell ref="A34:B34"/>
    <mergeCell ref="A35:B35"/>
    <mergeCell ref="A33:N33"/>
    <mergeCell ref="A36:N36"/>
    <mergeCell ref="A30:B30"/>
    <mergeCell ref="A40:N40"/>
    <mergeCell ref="A55:B55"/>
    <mergeCell ref="A57:B57"/>
    <mergeCell ref="A59:B59"/>
    <mergeCell ref="A60:B60"/>
    <mergeCell ref="A47:B47"/>
    <mergeCell ref="A48:B48"/>
    <mergeCell ref="A41:B41"/>
    <mergeCell ref="A52:B52"/>
    <mergeCell ref="A42:B42"/>
    <mergeCell ref="A44:B44"/>
    <mergeCell ref="A45:B45"/>
    <mergeCell ref="A46:B46"/>
    <mergeCell ref="A56:B56"/>
    <mergeCell ref="A43:N43"/>
    <mergeCell ref="B53:N53"/>
    <mergeCell ref="A54:N54"/>
    <mergeCell ref="A58:N58"/>
    <mergeCell ref="A80:B80"/>
    <mergeCell ref="A83:B83"/>
    <mergeCell ref="A84:B84"/>
    <mergeCell ref="E2:K2"/>
    <mergeCell ref="A114:B114"/>
    <mergeCell ref="A115:B115"/>
    <mergeCell ref="A107:B107"/>
    <mergeCell ref="A108:B108"/>
    <mergeCell ref="A109:B109"/>
    <mergeCell ref="A85:B85"/>
    <mergeCell ref="A86:B86"/>
    <mergeCell ref="B78:N78"/>
    <mergeCell ref="A79:N79"/>
    <mergeCell ref="A87:B87"/>
    <mergeCell ref="A81:B81"/>
    <mergeCell ref="A93:N93"/>
    <mergeCell ref="A97:N97"/>
    <mergeCell ref="A100:N100"/>
    <mergeCell ref="A69:B69"/>
    <mergeCell ref="A72:B72"/>
    <mergeCell ref="A61:B61"/>
    <mergeCell ref="A91:B91"/>
    <mergeCell ref="A89:B89"/>
    <mergeCell ref="A90:B90"/>
    <mergeCell ref="A66:B66"/>
    <mergeCell ref="A67:B67"/>
    <mergeCell ref="A70:B70"/>
    <mergeCell ref="A73:B73"/>
    <mergeCell ref="A77:B77"/>
    <mergeCell ref="A62:N62"/>
    <mergeCell ref="A49:N49"/>
    <mergeCell ref="A50:B50"/>
    <mergeCell ref="A51:B51"/>
    <mergeCell ref="A74:N74"/>
    <mergeCell ref="A75:B75"/>
    <mergeCell ref="A76:B76"/>
    <mergeCell ref="A65:N65"/>
    <mergeCell ref="A68:N68"/>
    <mergeCell ref="A71:N71"/>
    <mergeCell ref="A82:N82"/>
    <mergeCell ref="A88:N88"/>
    <mergeCell ref="B92:N92"/>
    <mergeCell ref="A120:B120"/>
    <mergeCell ref="A103:B103"/>
    <mergeCell ref="A104:B104"/>
    <mergeCell ref="A96:B96"/>
    <mergeCell ref="A98:B98"/>
    <mergeCell ref="A99:B99"/>
    <mergeCell ref="A110:B110"/>
    <mergeCell ref="A112:B112"/>
    <mergeCell ref="A94:B94"/>
    <mergeCell ref="A95:B95"/>
    <mergeCell ref="A101:B101"/>
    <mergeCell ref="A102:B102"/>
    <mergeCell ref="B105:N105"/>
    <mergeCell ref="A106:N106"/>
    <mergeCell ref="A111:B111"/>
    <mergeCell ref="A117:B117"/>
    <mergeCell ref="A118:B118"/>
    <mergeCell ref="A119:B119"/>
  </mergeCells>
  <pageMargins left="0.47244094488188981" right="0.31496062992125984" top="0.43307086614173229" bottom="0.35433070866141736" header="0.31496062992125984" footer="0.31496062992125984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Matyshova</dc:creator>
  <cp:lastModifiedBy>skrebchova</cp:lastModifiedBy>
  <cp:lastPrinted>2018-02-02T11:27:22Z</cp:lastPrinted>
  <dcterms:created xsi:type="dcterms:W3CDTF">2016-11-22T06:59:06Z</dcterms:created>
  <dcterms:modified xsi:type="dcterms:W3CDTF">2018-02-02T12:00:07Z</dcterms:modified>
</cp:coreProperties>
</file>