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2120" windowHeight="7935"/>
  </bookViews>
  <sheets>
    <sheet name="Лист1" sheetId="1" r:id="rId1"/>
  </sheets>
  <definedNames>
    <definedName name="_xlnm.Print_Titles" localSheetId="0">Лист1!$3:$4</definedName>
  </definedNames>
  <calcPr calcId="124519" iterateDelta="1E-4"/>
</workbook>
</file>

<file path=xl/calcChain.xml><?xml version="1.0" encoding="utf-8"?>
<calcChain xmlns="http://schemas.openxmlformats.org/spreadsheetml/2006/main">
  <c r="J149" i="1"/>
  <c r="K13"/>
  <c r="D277" l="1"/>
  <c r="N90" l="1"/>
  <c r="N91" s="1"/>
  <c r="D90"/>
  <c r="C90"/>
  <c r="M91"/>
  <c r="L91"/>
  <c r="J91"/>
  <c r="I91"/>
  <c r="G91"/>
  <c r="F91"/>
  <c r="K59"/>
  <c r="C280"/>
  <c r="N280"/>
  <c r="E280"/>
  <c r="M281"/>
  <c r="L281"/>
  <c r="J281"/>
  <c r="I281"/>
  <c r="G281"/>
  <c r="F281"/>
  <c r="D281"/>
  <c r="C281"/>
  <c r="D245"/>
  <c r="D246" s="1"/>
  <c r="C245"/>
  <c r="N245"/>
  <c r="M246"/>
  <c r="L246"/>
  <c r="J246"/>
  <c r="I246"/>
  <c r="G246"/>
  <c r="F246"/>
  <c r="D50"/>
  <c r="C50"/>
  <c r="M51"/>
  <c r="L51"/>
  <c r="J51"/>
  <c r="I51"/>
  <c r="G51"/>
  <c r="F51"/>
  <c r="D51"/>
  <c r="C51"/>
  <c r="N50"/>
  <c r="M158"/>
  <c r="L158"/>
  <c r="L192"/>
  <c r="D188"/>
  <c r="C188"/>
  <c r="N188"/>
  <c r="M189"/>
  <c r="L189"/>
  <c r="J189"/>
  <c r="I189"/>
  <c r="G189"/>
  <c r="F189"/>
  <c r="C84"/>
  <c r="D80"/>
  <c r="D25"/>
  <c r="C25"/>
  <c r="E281" l="1"/>
  <c r="E245"/>
  <c r="C246"/>
  <c r="E246" s="1"/>
  <c r="N281"/>
  <c r="N246"/>
  <c r="E50"/>
  <c r="N51"/>
  <c r="E51"/>
  <c r="E188"/>
  <c r="D162"/>
  <c r="D157"/>
  <c r="C157"/>
  <c r="K283" l="1"/>
  <c r="M217" l="1"/>
  <c r="L217"/>
  <c r="M209"/>
  <c r="L209"/>
  <c r="M180"/>
  <c r="L180"/>
  <c r="M177"/>
  <c r="L177"/>
  <c r="M174"/>
  <c r="L174"/>
  <c r="M171"/>
  <c r="L171"/>
  <c r="M146"/>
  <c r="L146"/>
  <c r="M143"/>
  <c r="L143"/>
  <c r="M87"/>
  <c r="L87"/>
  <c r="M61"/>
  <c r="L61"/>
  <c r="M39"/>
  <c r="L39"/>
  <c r="M14"/>
  <c r="L14"/>
  <c r="M11"/>
  <c r="L11"/>
  <c r="M284" l="1"/>
  <c r="L284"/>
  <c r="M278"/>
  <c r="L278"/>
  <c r="M275"/>
  <c r="L275"/>
  <c r="M272"/>
  <c r="L272"/>
  <c r="M266"/>
  <c r="L266"/>
  <c r="M263"/>
  <c r="L263"/>
  <c r="M258"/>
  <c r="L258"/>
  <c r="M255"/>
  <c r="L255"/>
  <c r="M252"/>
  <c r="L252"/>
  <c r="M249"/>
  <c r="L249"/>
  <c r="M243"/>
  <c r="L243"/>
  <c r="M238"/>
  <c r="L238"/>
  <c r="M234"/>
  <c r="M259" s="1"/>
  <c r="L234"/>
  <c r="D233"/>
  <c r="M229"/>
  <c r="L229"/>
  <c r="M226"/>
  <c r="L226"/>
  <c r="M220"/>
  <c r="M230" s="1"/>
  <c r="L220"/>
  <c r="L230" s="1"/>
  <c r="M212"/>
  <c r="M213" s="1"/>
  <c r="L212"/>
  <c r="L213" s="1"/>
  <c r="M204"/>
  <c r="L204"/>
  <c r="M201"/>
  <c r="L201"/>
  <c r="M198"/>
  <c r="L198"/>
  <c r="M192"/>
  <c r="M185"/>
  <c r="L185"/>
  <c r="L193" s="1"/>
  <c r="D191"/>
  <c r="D184"/>
  <c r="C184"/>
  <c r="C31"/>
  <c r="D170"/>
  <c r="D166"/>
  <c r="C166"/>
  <c r="C162"/>
  <c r="M163"/>
  <c r="L163"/>
  <c r="D154"/>
  <c r="C154"/>
  <c r="M155"/>
  <c r="L155"/>
  <c r="M152"/>
  <c r="M149"/>
  <c r="L149"/>
  <c r="D145"/>
  <c r="C145"/>
  <c r="D137"/>
  <c r="C137"/>
  <c r="M138"/>
  <c r="L138"/>
  <c r="D134"/>
  <c r="C134"/>
  <c r="M135"/>
  <c r="L135"/>
  <c r="D129"/>
  <c r="C129"/>
  <c r="M132"/>
  <c r="L132"/>
  <c r="L127"/>
  <c r="M127"/>
  <c r="D119"/>
  <c r="C119"/>
  <c r="D118"/>
  <c r="C118"/>
  <c r="D115"/>
  <c r="C115"/>
  <c r="L116"/>
  <c r="M116"/>
  <c r="L259" l="1"/>
  <c r="M193"/>
  <c r="M159"/>
  <c r="M205"/>
  <c r="L205"/>
  <c r="L113"/>
  <c r="M113"/>
  <c r="C109"/>
  <c r="C111"/>
  <c r="C112"/>
  <c r="C108"/>
  <c r="D102"/>
  <c r="D103" s="1"/>
  <c r="C102"/>
  <c r="C103" s="1"/>
  <c r="D99"/>
  <c r="C99"/>
  <c r="M100"/>
  <c r="L100"/>
  <c r="D95"/>
  <c r="C95"/>
  <c r="D89"/>
  <c r="D91" s="1"/>
  <c r="C89"/>
  <c r="C91" s="1"/>
  <c r="D84"/>
  <c r="C85"/>
  <c r="D85"/>
  <c r="C86"/>
  <c r="D86"/>
  <c r="D83"/>
  <c r="C83"/>
  <c r="D75"/>
  <c r="D76" s="1"/>
  <c r="C75"/>
  <c r="C76" s="1"/>
  <c r="M76"/>
  <c r="L76"/>
  <c r="D72"/>
  <c r="D73" s="1"/>
  <c r="C72"/>
  <c r="C73" s="1"/>
  <c r="L73"/>
  <c r="M73"/>
  <c r="D69"/>
  <c r="D70" s="1"/>
  <c r="C69"/>
  <c r="C70" s="1"/>
  <c r="M70"/>
  <c r="L70"/>
  <c r="D66"/>
  <c r="D67" s="1"/>
  <c r="C66"/>
  <c r="C67" s="1"/>
  <c r="M67"/>
  <c r="L67"/>
  <c r="D63"/>
  <c r="D64" s="1"/>
  <c r="C63"/>
  <c r="C64" s="1"/>
  <c r="M64"/>
  <c r="L64"/>
  <c r="D59"/>
  <c r="D56"/>
  <c r="C56"/>
  <c r="L57"/>
  <c r="M57"/>
  <c r="C45"/>
  <c r="C46"/>
  <c r="C47"/>
  <c r="C44"/>
  <c r="L48"/>
  <c r="M42"/>
  <c r="L42"/>
  <c r="C37"/>
  <c r="D34"/>
  <c r="C34"/>
  <c r="M35"/>
  <c r="L35"/>
  <c r="C30"/>
  <c r="M26"/>
  <c r="L26"/>
  <c r="C22"/>
  <c r="M23"/>
  <c r="L23"/>
  <c r="D19"/>
  <c r="D20" s="1"/>
  <c r="C19"/>
  <c r="C20" s="1"/>
  <c r="M20"/>
  <c r="L20"/>
  <c r="D16"/>
  <c r="D17" s="1"/>
  <c r="C16"/>
  <c r="C17" s="1"/>
  <c r="M17"/>
  <c r="L17"/>
  <c r="D13"/>
  <c r="D14" s="1"/>
  <c r="C7"/>
  <c r="C8" s="1"/>
  <c r="D7"/>
  <c r="D8" s="1"/>
  <c r="C10"/>
  <c r="M8"/>
  <c r="L8"/>
  <c r="C104" l="1"/>
  <c r="C113"/>
  <c r="D104"/>
  <c r="M77"/>
  <c r="L77"/>
  <c r="D22"/>
  <c r="D10"/>
  <c r="D87"/>
  <c r="K19"/>
  <c r="J278"/>
  <c r="I278"/>
  <c r="G278"/>
  <c r="F278"/>
  <c r="F152" l="1"/>
  <c r="G152"/>
  <c r="I152"/>
  <c r="J152"/>
  <c r="J159" s="1"/>
  <c r="D81"/>
  <c r="F81"/>
  <c r="G81"/>
  <c r="I81"/>
  <c r="J81"/>
  <c r="L32"/>
  <c r="L52" s="1"/>
  <c r="N34"/>
  <c r="L55"/>
  <c r="M55"/>
  <c r="M81"/>
  <c r="M92" s="1"/>
  <c r="L96"/>
  <c r="L97" s="1"/>
  <c r="M96"/>
  <c r="M97" s="1"/>
  <c r="L103"/>
  <c r="L104" s="1"/>
  <c r="L105" s="1"/>
  <c r="M103"/>
  <c r="M104" s="1"/>
  <c r="M105" s="1"/>
  <c r="N115"/>
  <c r="N119"/>
  <c r="L120"/>
  <c r="L121" s="1"/>
  <c r="L139" s="1"/>
  <c r="M120"/>
  <c r="M121" s="1"/>
  <c r="M139" s="1"/>
  <c r="L130"/>
  <c r="M130"/>
  <c r="L131"/>
  <c r="M131"/>
  <c r="L165"/>
  <c r="L167" s="1"/>
  <c r="L181" s="1"/>
  <c r="M165"/>
  <c r="M167" s="1"/>
  <c r="M181" s="1"/>
  <c r="K112"/>
  <c r="E63"/>
  <c r="I167"/>
  <c r="H167"/>
  <c r="I180"/>
  <c r="H180"/>
  <c r="I174"/>
  <c r="H174"/>
  <c r="I171"/>
  <c r="H171"/>
  <c r="J113"/>
  <c r="I113"/>
  <c r="G113"/>
  <c r="F113"/>
  <c r="J76"/>
  <c r="I76"/>
  <c r="G76"/>
  <c r="F76"/>
  <c r="J32"/>
  <c r="I32"/>
  <c r="G32"/>
  <c r="F32"/>
  <c r="C32"/>
  <c r="N103" l="1"/>
  <c r="H181"/>
  <c r="N165"/>
  <c r="N137"/>
  <c r="N131"/>
  <c r="N130"/>
  <c r="N129"/>
  <c r="N120"/>
  <c r="N99"/>
  <c r="N85"/>
  <c r="N84"/>
  <c r="N83"/>
  <c r="K152"/>
  <c r="N162"/>
  <c r="E162" s="1"/>
  <c r="N134"/>
  <c r="N118"/>
  <c r="N102"/>
  <c r="N96"/>
  <c r="N95"/>
  <c r="N72"/>
  <c r="N66"/>
  <c r="N55"/>
  <c r="N184"/>
  <c r="K113"/>
  <c r="N63"/>
  <c r="N56"/>
  <c r="N25"/>
  <c r="N22"/>
  <c r="N19"/>
  <c r="N16"/>
  <c r="N10"/>
  <c r="N7"/>
  <c r="J198"/>
  <c r="I198"/>
  <c r="G198"/>
  <c r="F198"/>
  <c r="E56"/>
  <c r="J57"/>
  <c r="I57"/>
  <c r="G57"/>
  <c r="F57"/>
  <c r="D57"/>
  <c r="C57"/>
  <c r="C97"/>
  <c r="K274"/>
  <c r="K271"/>
  <c r="K268"/>
  <c r="K265"/>
  <c r="K262"/>
  <c r="K236"/>
  <c r="K233"/>
  <c r="K225"/>
  <c r="K219"/>
  <c r="K216"/>
  <c r="K151"/>
  <c r="K148"/>
  <c r="K145"/>
  <c r="K69"/>
  <c r="K38"/>
  <c r="K37"/>
  <c r="K31"/>
  <c r="K10"/>
  <c r="K7"/>
  <c r="E184"/>
  <c r="E165"/>
  <c r="E137"/>
  <c r="E134"/>
  <c r="E131"/>
  <c r="E130"/>
  <c r="E129"/>
  <c r="E120"/>
  <c r="E119"/>
  <c r="E118"/>
  <c r="E115"/>
  <c r="E103"/>
  <c r="E102"/>
  <c r="E99"/>
  <c r="E96"/>
  <c r="E95"/>
  <c r="E85"/>
  <c r="E84"/>
  <c r="E83"/>
  <c r="E72"/>
  <c r="E69"/>
  <c r="E66"/>
  <c r="E34"/>
  <c r="E25"/>
  <c r="E22"/>
  <c r="E19"/>
  <c r="E16"/>
  <c r="E10"/>
  <c r="E7"/>
  <c r="J284"/>
  <c r="I284"/>
  <c r="G284"/>
  <c r="F284"/>
  <c r="J275"/>
  <c r="I275"/>
  <c r="G275"/>
  <c r="F275"/>
  <c r="J272"/>
  <c r="I272"/>
  <c r="G272"/>
  <c r="F272"/>
  <c r="J269"/>
  <c r="I269"/>
  <c r="G269"/>
  <c r="F269"/>
  <c r="J266"/>
  <c r="I266"/>
  <c r="G266"/>
  <c r="F266"/>
  <c r="J263"/>
  <c r="J285" s="1"/>
  <c r="I263"/>
  <c r="I285" s="1"/>
  <c r="G263"/>
  <c r="G285" s="1"/>
  <c r="F263"/>
  <c r="F285" s="1"/>
  <c r="J258"/>
  <c r="I258"/>
  <c r="G258"/>
  <c r="F258"/>
  <c r="J255"/>
  <c r="I255"/>
  <c r="G255"/>
  <c r="F255"/>
  <c r="J252"/>
  <c r="I252"/>
  <c r="G252"/>
  <c r="F252"/>
  <c r="J249"/>
  <c r="I249"/>
  <c r="G249"/>
  <c r="F249"/>
  <c r="J243"/>
  <c r="I243"/>
  <c r="G243"/>
  <c r="F243"/>
  <c r="J238"/>
  <c r="I238"/>
  <c r="G238"/>
  <c r="F238"/>
  <c r="J234"/>
  <c r="J259" s="1"/>
  <c r="I234"/>
  <c r="I259" s="1"/>
  <c r="G234"/>
  <c r="G259" s="1"/>
  <c r="F234"/>
  <c r="F259" s="1"/>
  <c r="D234"/>
  <c r="J229"/>
  <c r="I229"/>
  <c r="G229"/>
  <c r="F229"/>
  <c r="J226"/>
  <c r="I226"/>
  <c r="G226"/>
  <c r="F226"/>
  <c r="J223"/>
  <c r="I223"/>
  <c r="G223"/>
  <c r="F223"/>
  <c r="J220"/>
  <c r="I220"/>
  <c r="G220"/>
  <c r="F220"/>
  <c r="J217"/>
  <c r="J230" s="1"/>
  <c r="I217"/>
  <c r="I230" s="1"/>
  <c r="G217"/>
  <c r="G230" s="1"/>
  <c r="F217"/>
  <c r="F230" s="1"/>
  <c r="J212"/>
  <c r="I212"/>
  <c r="G212"/>
  <c r="F212"/>
  <c r="J209"/>
  <c r="J213" s="1"/>
  <c r="I209"/>
  <c r="I213" s="1"/>
  <c r="G209"/>
  <c r="G213" s="1"/>
  <c r="F209"/>
  <c r="F213" s="1"/>
  <c r="J204"/>
  <c r="I204"/>
  <c r="G204"/>
  <c r="F204"/>
  <c r="J201"/>
  <c r="I201"/>
  <c r="G201"/>
  <c r="F201"/>
  <c r="G205"/>
  <c r="J192"/>
  <c r="I192"/>
  <c r="G192"/>
  <c r="F192"/>
  <c r="D192"/>
  <c r="J185"/>
  <c r="I185"/>
  <c r="G185"/>
  <c r="F185"/>
  <c r="D185"/>
  <c r="C185"/>
  <c r="J180"/>
  <c r="G180"/>
  <c r="F180"/>
  <c r="J177"/>
  <c r="I177"/>
  <c r="G177"/>
  <c r="F177"/>
  <c r="J174"/>
  <c r="G174"/>
  <c r="F174"/>
  <c r="J171"/>
  <c r="G171"/>
  <c r="F171"/>
  <c r="J167"/>
  <c r="G167"/>
  <c r="F167"/>
  <c r="D167"/>
  <c r="C167"/>
  <c r="J163"/>
  <c r="I163"/>
  <c r="G163"/>
  <c r="F163"/>
  <c r="D163"/>
  <c r="C163"/>
  <c r="J158"/>
  <c r="I158"/>
  <c r="G158"/>
  <c r="D158" s="1"/>
  <c r="F158"/>
  <c r="C158" s="1"/>
  <c r="J155"/>
  <c r="I155"/>
  <c r="G155"/>
  <c r="F155"/>
  <c r="I149"/>
  <c r="G149"/>
  <c r="F149"/>
  <c r="J146"/>
  <c r="I146"/>
  <c r="G146"/>
  <c r="F146"/>
  <c r="J143"/>
  <c r="I143"/>
  <c r="G143"/>
  <c r="F143"/>
  <c r="J138"/>
  <c r="I138"/>
  <c r="G138"/>
  <c r="F138"/>
  <c r="D138"/>
  <c r="C138"/>
  <c r="J135"/>
  <c r="I135"/>
  <c r="G135"/>
  <c r="F135"/>
  <c r="D135"/>
  <c r="C135"/>
  <c r="J132"/>
  <c r="I132"/>
  <c r="G132"/>
  <c r="F132"/>
  <c r="D132"/>
  <c r="C132"/>
  <c r="J127"/>
  <c r="I127"/>
  <c r="G127"/>
  <c r="F127"/>
  <c r="J121"/>
  <c r="I121"/>
  <c r="G121"/>
  <c r="F121"/>
  <c r="D121"/>
  <c r="C121"/>
  <c r="J116"/>
  <c r="J139" s="1"/>
  <c r="I116"/>
  <c r="I139" s="1"/>
  <c r="G116"/>
  <c r="G139" s="1"/>
  <c r="F116"/>
  <c r="F139" s="1"/>
  <c r="D116"/>
  <c r="C116"/>
  <c r="J104"/>
  <c r="G104"/>
  <c r="J100"/>
  <c r="I100"/>
  <c r="G100"/>
  <c r="F100"/>
  <c r="D100"/>
  <c r="C100"/>
  <c r="J97"/>
  <c r="J105" s="1"/>
  <c r="I97"/>
  <c r="G97"/>
  <c r="F97"/>
  <c r="D97"/>
  <c r="J87"/>
  <c r="I87"/>
  <c r="I92" s="1"/>
  <c r="G87"/>
  <c r="G92" s="1"/>
  <c r="F87"/>
  <c r="F92" s="1"/>
  <c r="C87"/>
  <c r="J73"/>
  <c r="I73"/>
  <c r="J70"/>
  <c r="I70"/>
  <c r="G70"/>
  <c r="F70"/>
  <c r="J67"/>
  <c r="I67"/>
  <c r="G67"/>
  <c r="F67"/>
  <c r="J64"/>
  <c r="I64"/>
  <c r="G64"/>
  <c r="F64"/>
  <c r="J61"/>
  <c r="I61"/>
  <c r="G61"/>
  <c r="F61"/>
  <c r="J48"/>
  <c r="I48"/>
  <c r="G48"/>
  <c r="F48"/>
  <c r="C48"/>
  <c r="J42"/>
  <c r="I42"/>
  <c r="G42"/>
  <c r="F42"/>
  <c r="J39"/>
  <c r="I39"/>
  <c r="G39"/>
  <c r="F39"/>
  <c r="J35"/>
  <c r="I35"/>
  <c r="G35"/>
  <c r="F35"/>
  <c r="F52" s="1"/>
  <c r="D35"/>
  <c r="C35"/>
  <c r="J26"/>
  <c r="I26"/>
  <c r="G26"/>
  <c r="F26"/>
  <c r="D26"/>
  <c r="C26"/>
  <c r="J23"/>
  <c r="I23"/>
  <c r="G23"/>
  <c r="F23"/>
  <c r="D23"/>
  <c r="C23"/>
  <c r="J20"/>
  <c r="I20"/>
  <c r="G20"/>
  <c r="F20"/>
  <c r="J17"/>
  <c r="I17"/>
  <c r="G17"/>
  <c r="F17"/>
  <c r="J14"/>
  <c r="I14"/>
  <c r="G14"/>
  <c r="F14"/>
  <c r="J11"/>
  <c r="I11"/>
  <c r="G11"/>
  <c r="F11"/>
  <c r="D11"/>
  <c r="D27" s="1"/>
  <c r="C11"/>
  <c r="J8"/>
  <c r="I8"/>
  <c r="G8"/>
  <c r="G27" s="1"/>
  <c r="F8"/>
  <c r="J205" l="1"/>
  <c r="I181"/>
  <c r="F205"/>
  <c r="I205"/>
  <c r="G52"/>
  <c r="J52"/>
  <c r="I52"/>
  <c r="K284"/>
  <c r="N35"/>
  <c r="G105"/>
  <c r="N100"/>
  <c r="N104"/>
  <c r="N121"/>
  <c r="N132"/>
  <c r="N135"/>
  <c r="N138"/>
  <c r="G181"/>
  <c r="F193"/>
  <c r="I193"/>
  <c r="K285"/>
  <c r="K20"/>
  <c r="I27"/>
  <c r="N163"/>
  <c r="N185"/>
  <c r="N17"/>
  <c r="N73"/>
  <c r="N87"/>
  <c r="N67"/>
  <c r="N116"/>
  <c r="D105"/>
  <c r="N97"/>
  <c r="D92"/>
  <c r="N64"/>
  <c r="E64"/>
  <c r="N57"/>
  <c r="N26"/>
  <c r="N23"/>
  <c r="N20"/>
  <c r="J92"/>
  <c r="J193"/>
  <c r="G77"/>
  <c r="J77"/>
  <c r="F181"/>
  <c r="G193"/>
  <c r="K269"/>
  <c r="K275"/>
  <c r="F77"/>
  <c r="I77"/>
  <c r="K272"/>
  <c r="K266"/>
  <c r="E73"/>
  <c r="E70"/>
  <c r="K14"/>
  <c r="E20"/>
  <c r="E23"/>
  <c r="E26"/>
  <c r="E100"/>
  <c r="E138"/>
  <c r="K146"/>
  <c r="F159"/>
  <c r="I159"/>
  <c r="E163"/>
  <c r="E185"/>
  <c r="G159"/>
  <c r="J181"/>
  <c r="K149"/>
  <c r="K263"/>
  <c r="K238"/>
  <c r="K259"/>
  <c r="K234"/>
  <c r="K220"/>
  <c r="K226"/>
  <c r="K217"/>
  <c r="K230"/>
  <c r="K171"/>
  <c r="E135"/>
  <c r="E132"/>
  <c r="E121"/>
  <c r="E116"/>
  <c r="K139"/>
  <c r="E104"/>
  <c r="E97"/>
  <c r="C105"/>
  <c r="E87"/>
  <c r="K70"/>
  <c r="E67"/>
  <c r="E57"/>
  <c r="K39"/>
  <c r="E35"/>
  <c r="K32"/>
  <c r="J27"/>
  <c r="E17"/>
  <c r="K11"/>
  <c r="E11"/>
  <c r="F27"/>
  <c r="K8"/>
  <c r="K52" l="1"/>
  <c r="K181"/>
  <c r="K77"/>
  <c r="M27"/>
  <c r="E105"/>
  <c r="N11"/>
  <c r="G286"/>
  <c r="F286"/>
  <c r="I286"/>
  <c r="J286"/>
  <c r="K159"/>
  <c r="K27"/>
  <c r="N105" l="1"/>
  <c r="K286"/>
  <c r="N8"/>
  <c r="E8"/>
  <c r="N13"/>
  <c r="C13"/>
  <c r="E13" s="1"/>
  <c r="C14" l="1"/>
  <c r="E14" l="1"/>
  <c r="C27"/>
  <c r="E27" l="1"/>
  <c r="L27"/>
  <c r="N14"/>
  <c r="N27" l="1"/>
  <c r="N30"/>
  <c r="D30"/>
  <c r="E30" s="1"/>
  <c r="D37" l="1"/>
  <c r="E37" l="1"/>
  <c r="D38"/>
  <c r="D39" l="1"/>
  <c r="C38" l="1"/>
  <c r="E38" s="1"/>
  <c r="C39" l="1"/>
  <c r="E39" l="1"/>
  <c r="C41"/>
  <c r="C42" s="1"/>
  <c r="C52" s="1"/>
  <c r="N41" l="1"/>
  <c r="D41"/>
  <c r="E41" s="1"/>
  <c r="D42" l="1"/>
  <c r="E42" s="1"/>
  <c r="N42"/>
  <c r="N44"/>
  <c r="D44"/>
  <c r="E44" s="1"/>
  <c r="D45"/>
  <c r="D46"/>
  <c r="M48"/>
  <c r="D47"/>
  <c r="N48" l="1"/>
  <c r="D48"/>
  <c r="E48" s="1"/>
  <c r="N59" l="1"/>
  <c r="C59"/>
  <c r="E59" s="1"/>
  <c r="C60"/>
  <c r="C61" l="1"/>
  <c r="C77" s="1"/>
  <c r="N60" l="1"/>
  <c r="D60"/>
  <c r="E60" s="1"/>
  <c r="D61" l="1"/>
  <c r="E61" s="1"/>
  <c r="N61"/>
  <c r="D77" l="1"/>
  <c r="E77" s="1"/>
  <c r="N77"/>
  <c r="N80" l="1"/>
  <c r="C80"/>
  <c r="E80" s="1"/>
  <c r="L81"/>
  <c r="L92" s="1"/>
  <c r="N81" l="1"/>
  <c r="C81"/>
  <c r="E81" l="1"/>
  <c r="C92"/>
  <c r="E92" l="1"/>
  <c r="N92"/>
  <c r="N108"/>
  <c r="D108"/>
  <c r="E108" s="1"/>
  <c r="N109"/>
  <c r="D109"/>
  <c r="N111"/>
  <c r="D111"/>
  <c r="E111" s="1"/>
  <c r="D112"/>
  <c r="E112" s="1"/>
  <c r="N113"/>
  <c r="E109" l="1"/>
  <c r="D113"/>
  <c r="E113" l="1"/>
  <c r="C123"/>
  <c r="N123"/>
  <c r="D123"/>
  <c r="E123" s="1"/>
  <c r="C124"/>
  <c r="N124"/>
  <c r="D124"/>
  <c r="E124" s="1"/>
  <c r="C125"/>
  <c r="N125"/>
  <c r="D125"/>
  <c r="E125" s="1"/>
  <c r="C126"/>
  <c r="C127" l="1"/>
  <c r="C139" s="1"/>
  <c r="N126"/>
  <c r="D126"/>
  <c r="E126" s="1"/>
  <c r="D127" l="1"/>
  <c r="D139" s="1"/>
  <c r="N127" l="1"/>
  <c r="E127"/>
  <c r="E139" l="1"/>
  <c r="N139"/>
  <c r="E157"/>
  <c r="N157"/>
  <c r="N158"/>
  <c r="E158"/>
  <c r="E145" l="1"/>
  <c r="C146"/>
  <c r="N145"/>
  <c r="D146"/>
  <c r="N146" s="1"/>
  <c r="E146" l="1"/>
  <c r="C142"/>
  <c r="C143" s="1"/>
  <c r="N142" l="1"/>
  <c r="D142"/>
  <c r="E142" s="1"/>
  <c r="D143" l="1"/>
  <c r="E143" l="1"/>
  <c r="N143"/>
  <c r="C148"/>
  <c r="C149" s="1"/>
  <c r="N148" l="1"/>
  <c r="D148"/>
  <c r="E148" s="1"/>
  <c r="D149" l="1"/>
  <c r="E149" l="1"/>
  <c r="N149"/>
  <c r="D151"/>
  <c r="D152" l="1"/>
  <c r="N151"/>
  <c r="L152"/>
  <c r="C151"/>
  <c r="E151" s="1"/>
  <c r="C155"/>
  <c r="N152" l="1"/>
  <c r="L159"/>
  <c r="C152"/>
  <c r="E152" s="1"/>
  <c r="C159" l="1"/>
  <c r="N154"/>
  <c r="E154"/>
  <c r="D155"/>
  <c r="E155" s="1"/>
  <c r="D159" l="1"/>
  <c r="N155"/>
  <c r="E159" l="1"/>
  <c r="N159"/>
  <c r="M32"/>
  <c r="D31"/>
  <c r="E31" s="1"/>
  <c r="M52" l="1"/>
  <c r="N32"/>
  <c r="D32"/>
  <c r="E32" l="1"/>
  <c r="D52"/>
  <c r="E52" s="1"/>
  <c r="N52"/>
  <c r="N170"/>
  <c r="C170"/>
  <c r="E170" s="1"/>
  <c r="D169"/>
  <c r="D171" l="1"/>
  <c r="C169" l="1"/>
  <c r="C171" l="1"/>
  <c r="E171" s="1"/>
  <c r="N171"/>
  <c r="C173"/>
  <c r="C174" s="1"/>
  <c r="N173" l="1"/>
  <c r="D173"/>
  <c r="E173" s="1"/>
  <c r="D174" l="1"/>
  <c r="N174" s="1"/>
  <c r="C176"/>
  <c r="C177" s="1"/>
  <c r="E174" l="1"/>
  <c r="N176"/>
  <c r="D176"/>
  <c r="E176" s="1"/>
  <c r="D177" l="1"/>
  <c r="E177" s="1"/>
  <c r="N177"/>
  <c r="C179"/>
  <c r="C180" s="1"/>
  <c r="C181" l="1"/>
  <c r="N179" l="1"/>
  <c r="D179"/>
  <c r="E179" s="1"/>
  <c r="D180" l="1"/>
  <c r="D181" l="1"/>
  <c r="E180"/>
  <c r="N180"/>
  <c r="E181" l="1"/>
  <c r="N181"/>
  <c r="C187"/>
  <c r="C189" s="1"/>
  <c r="N187"/>
  <c r="D187"/>
  <c r="D189" s="1"/>
  <c r="N189"/>
  <c r="E187" l="1"/>
  <c r="D193" l="1"/>
  <c r="E189"/>
  <c r="N191" l="1"/>
  <c r="C191"/>
  <c r="C192" s="1"/>
  <c r="N192" l="1"/>
  <c r="E192"/>
  <c r="C193"/>
  <c r="E191"/>
  <c r="E193" l="1"/>
  <c r="N193"/>
  <c r="C196"/>
  <c r="N196"/>
  <c r="D196"/>
  <c r="C197"/>
  <c r="N197"/>
  <c r="D197"/>
  <c r="E196" l="1"/>
  <c r="C198"/>
  <c r="E197"/>
  <c r="D198"/>
  <c r="E198" l="1"/>
  <c r="N198"/>
  <c r="C200"/>
  <c r="C201" s="1"/>
  <c r="N200" l="1"/>
  <c r="D200"/>
  <c r="E200" s="1"/>
  <c r="D201" l="1"/>
  <c r="E201" l="1"/>
  <c r="N201"/>
  <c r="C203"/>
  <c r="C204" s="1"/>
  <c r="C205" l="1"/>
  <c r="N203" l="1"/>
  <c r="D203"/>
  <c r="E203" s="1"/>
  <c r="D204" l="1"/>
  <c r="E204" l="1"/>
  <c r="D205"/>
  <c r="N204"/>
  <c r="E205" l="1"/>
  <c r="N205"/>
  <c r="D208"/>
  <c r="D209" s="1"/>
  <c r="C211"/>
  <c r="C212" s="1"/>
  <c r="N211"/>
  <c r="D211"/>
  <c r="E211" s="1"/>
  <c r="D212" l="1"/>
  <c r="N212" s="1"/>
  <c r="E212" l="1"/>
  <c r="D213"/>
  <c r="D216"/>
  <c r="D217" l="1"/>
  <c r="N216" l="1"/>
  <c r="C216"/>
  <c r="E216" s="1"/>
  <c r="C217" l="1"/>
  <c r="N217"/>
  <c r="C219"/>
  <c r="C220" s="1"/>
  <c r="E217" l="1"/>
  <c r="D219"/>
  <c r="E219" s="1"/>
  <c r="D220" l="1"/>
  <c r="E220" l="1"/>
  <c r="L223"/>
  <c r="C222"/>
  <c r="C223" s="1"/>
  <c r="M223"/>
  <c r="D222"/>
  <c r="D223" s="1"/>
  <c r="C225"/>
  <c r="C226" s="1"/>
  <c r="D225"/>
  <c r="D226" s="1"/>
  <c r="E226" l="1"/>
  <c r="E225"/>
  <c r="C228"/>
  <c r="C229" s="1"/>
  <c r="C230" s="1"/>
  <c r="N228" l="1"/>
  <c r="D228"/>
  <c r="E228" s="1"/>
  <c r="D229" l="1"/>
  <c r="D230" s="1"/>
  <c r="E229" l="1"/>
  <c r="N229"/>
  <c r="N230" l="1"/>
  <c r="E230"/>
  <c r="N233"/>
  <c r="C233"/>
  <c r="E233" s="1"/>
  <c r="C234" l="1"/>
  <c r="N234" l="1"/>
  <c r="E234"/>
  <c r="D237"/>
  <c r="N237"/>
  <c r="C237"/>
  <c r="E237" s="1"/>
  <c r="D236"/>
  <c r="D238" l="1"/>
  <c r="N236" l="1"/>
  <c r="C236"/>
  <c r="E236" s="1"/>
  <c r="C238" l="1"/>
  <c r="N238" l="1"/>
  <c r="E238"/>
  <c r="C241"/>
  <c r="N241"/>
  <c r="D241"/>
  <c r="E241" s="1"/>
  <c r="C240"/>
  <c r="N240"/>
  <c r="D240"/>
  <c r="E240" s="1"/>
  <c r="C242"/>
  <c r="C243" s="1"/>
  <c r="D242" l="1"/>
  <c r="E242" s="1"/>
  <c r="N242"/>
  <c r="D243" l="1"/>
  <c r="N243" l="1"/>
  <c r="E243"/>
  <c r="C248"/>
  <c r="C249" s="1"/>
  <c r="N248"/>
  <c r="D248"/>
  <c r="E248" s="1"/>
  <c r="D249" l="1"/>
  <c r="N249"/>
  <c r="D251"/>
  <c r="D252" s="1"/>
  <c r="E249" l="1"/>
  <c r="N251"/>
  <c r="C251"/>
  <c r="E251" s="1"/>
  <c r="C252" l="1"/>
  <c r="E252" s="1"/>
  <c r="N252"/>
  <c r="C254"/>
  <c r="C255" s="1"/>
  <c r="D254" l="1"/>
  <c r="D255" s="1"/>
  <c r="C257"/>
  <c r="C258" s="1"/>
  <c r="C259" s="1"/>
  <c r="N257" l="1"/>
  <c r="D257"/>
  <c r="E257" s="1"/>
  <c r="D258" l="1"/>
  <c r="E258" s="1"/>
  <c r="N258" l="1"/>
  <c r="D259"/>
  <c r="E259" s="1"/>
  <c r="N259"/>
  <c r="D262"/>
  <c r="D263" s="1"/>
  <c r="C262" l="1"/>
  <c r="E262" s="1"/>
  <c r="C263" l="1"/>
  <c r="E263" l="1"/>
  <c r="D265"/>
  <c r="D266" l="1"/>
  <c r="C265" l="1"/>
  <c r="E265" s="1"/>
  <c r="C266" l="1"/>
  <c r="E266" l="1"/>
  <c r="D268"/>
  <c r="M269"/>
  <c r="M285" s="1"/>
  <c r="D269" l="1"/>
  <c r="C268"/>
  <c r="E268" s="1"/>
  <c r="L269"/>
  <c r="L285" s="1"/>
  <c r="L286" s="1"/>
  <c r="C269" l="1"/>
  <c r="E269" l="1"/>
  <c r="D271"/>
  <c r="D272" l="1"/>
  <c r="C271" l="1"/>
  <c r="C272" s="1"/>
  <c r="E272" l="1"/>
  <c r="E271"/>
  <c r="C274"/>
  <c r="C275" s="1"/>
  <c r="N274"/>
  <c r="D274"/>
  <c r="E274" l="1"/>
  <c r="D275"/>
  <c r="E275" s="1"/>
  <c r="N275"/>
  <c r="C277"/>
  <c r="C278" s="1"/>
  <c r="N277"/>
  <c r="N278"/>
  <c r="D283"/>
  <c r="D284" s="1"/>
  <c r="E277" l="1"/>
  <c r="D278"/>
  <c r="E278" s="1"/>
  <c r="D285" l="1"/>
  <c r="D286" s="1"/>
  <c r="M286"/>
  <c r="N283"/>
  <c r="C283"/>
  <c r="E283" s="1"/>
  <c r="C284" l="1"/>
  <c r="C285" s="1"/>
  <c r="E284" l="1"/>
  <c r="E285"/>
  <c r="N284"/>
  <c r="N208"/>
  <c r="C208"/>
  <c r="E208" s="1"/>
  <c r="N285" l="1"/>
  <c r="C209"/>
  <c r="N209" l="1"/>
  <c r="E209"/>
  <c r="C213"/>
  <c r="E213" l="1"/>
  <c r="N213"/>
  <c r="C286"/>
  <c r="N286" l="1"/>
  <c r="E286"/>
  <c r="C110"/>
  <c r="N110"/>
  <c r="D110"/>
  <c r="E110" l="1"/>
</calcChain>
</file>

<file path=xl/sharedStrings.xml><?xml version="1.0" encoding="utf-8"?>
<sst xmlns="http://schemas.openxmlformats.org/spreadsheetml/2006/main" count="310" uniqueCount="122">
  <si>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</si>
  <si>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</si>
  <si>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</si>
  <si>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</si>
  <si>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</si>
  <si>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</si>
  <si>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</si>
  <si>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</si>
  <si>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</si>
  <si>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</si>
  <si>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</si>
  <si>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</si>
  <si>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</si>
  <si>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</si>
  <si>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</si>
  <si>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</si>
  <si>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</si>
  <si>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</si>
  <si>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</si>
  <si>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</si>
  <si>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</si>
  <si>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</si>
  <si>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</si>
  <si>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</si>
  <si>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</si>
  <si>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</si>
  <si>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</si>
  <si>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</si>
  <si>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</si>
  <si>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</si>
  <si>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</si>
  <si>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</si>
  <si>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</si>
  <si>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</si>
  <si>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</si>
  <si>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</si>
  <si>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</si>
  <si>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</si>
  <si>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</si>
  <si>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</si>
  <si>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</si>
  <si>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</si>
  <si>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</si>
  <si>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</si>
  <si>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</si>
  <si>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</si>
  <si>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</si>
  <si>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</si>
  <si>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</si>
  <si>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</si>
  <si>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</si>
  <si>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</si>
  <si>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</si>
  <si>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</si>
  <si>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</si>
  <si>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</si>
  <si>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</si>
  <si>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</si>
  <si>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</si>
  <si>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</si>
  <si>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</si>
  <si>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</si>
  <si>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</si>
  <si>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</si>
  <si>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</si>
  <si>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</si>
  <si>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</si>
  <si>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</si>
  <si>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</si>
  <si>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</si>
  <si>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</si>
  <si>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</si>
  <si>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</si>
  <si>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</si>
  <si>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</si>
  <si>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</si>
  <si>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</si>
  <si>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</si>
  <si>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</si>
  <si>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</si>
  <si>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</si>
  <si>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</si>
  <si>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</si>
  <si>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</si>
  <si>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</si>
  <si>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</si>
  <si>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</si>
  <si>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</si>
  <si>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</si>
  <si>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</si>
  <si>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</si>
  <si>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</si>
  <si>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</si>
  <si>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</si>
  <si>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</si>
  <si>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</si>
  <si>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</si>
  <si>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</si>
  <si>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</si>
  <si>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</si>
  <si>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</si>
  <si>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</si>
  <si>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</si>
  <si>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</si>
  <si>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</si>
  <si>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</si>
  <si>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</si>
  <si>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</si>
  <si>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</si>
  <si>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</si>
  <si>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</si>
  <si>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</si>
  <si>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</si>
  <si>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</si>
  <si>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</si>
  <si>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</si>
  <si>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Подпрограмма: «Обеспечение жильем малоимущих граждан, состоящих на учете в качестве нуждающихся в жилых помещениях»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</si>
  <si>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</si>
  <si>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</si>
  <si>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</si>
  <si>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Исполнение  муниципальных программ муниципального образования Кавказский район на 01.08.2018  г. (бюджетные средства)</t>
  </si>
  <si>
    <t>Уточненная сводная бюджетная роспись на 01.08.2018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</si>
</sst>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5" fillId="2" borderId="0" xfId="0" applyNumberFormat="1" applyFont="1" applyFill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0" fontId="4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10" fillId="2" borderId="5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49" fontId="12" fillId="0" borderId="4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164" fontId="2" fillId="0" borderId="10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horizontal="right" wrapText="1"/>
    </xf>
    <xf numFmtId="49" fontId="10" fillId="2" borderId="5" xfId="0" applyNumberFormat="1" applyFont="1" applyFill="1" applyBorder="1" applyAlignment="1">
      <alignment wrapText="1"/>
    </xf>
    <xf numFmtId="49" fontId="10" fillId="2" borderId="6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7"/>
  <sheetViews>
    <sheetView tabSelected="1" topLeftCell="C280" zoomScale="70" zoomScaleNormal="70" workbookViewId="0">
      <selection activeCell="C291" sqref="A291:XFD291"/>
    </sheetView>
  </sheetViews>
  <sheetFormatPr defaultColWidth="7.7109375" defaultRowHeight="15.75"/>
  <cols>
    <col min="1" max="1" width="6.28515625" style="1" customWidth="1"/>
    <col min="2" max="2" width="48.28515625" style="1" customWidth="1"/>
    <col min="3" max="4" width="12.42578125" style="5" customWidth="1"/>
    <col min="5" max="5" width="8.140625" style="5" customWidth="1"/>
    <col min="6" max="6" width="12.28515625" style="5" customWidth="1"/>
    <col min="7" max="7" width="12.140625" style="5" customWidth="1"/>
    <col min="8" max="8" width="10.28515625" style="5" customWidth="1"/>
    <col min="9" max="10" width="12.42578125" style="5" customWidth="1"/>
    <col min="11" max="11" width="8.42578125" style="5" customWidth="1"/>
    <col min="12" max="13" width="13" style="5" customWidth="1"/>
    <col min="14" max="14" width="10.28515625" style="5" bestFit="1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>
      <c r="A1" s="59" t="s">
        <v>120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4.25" customHeight="1">
      <c r="E2" s="97" t="s">
        <v>107</v>
      </c>
      <c r="F2" s="98"/>
      <c r="G2" s="98"/>
      <c r="H2" s="98"/>
      <c r="I2" s="98"/>
      <c r="J2" s="98"/>
      <c r="K2" s="98"/>
    </row>
    <row r="3" spans="1:14" ht="19.5" customHeight="1">
      <c r="A3" s="87" t="s">
        <v>0</v>
      </c>
      <c r="B3" s="87" t="s">
        <v>1</v>
      </c>
      <c r="C3" s="85" t="s">
        <v>121</v>
      </c>
      <c r="D3" s="85" t="s">
        <v>108</v>
      </c>
      <c r="E3" s="85" t="s">
        <v>16</v>
      </c>
      <c r="F3" s="61" t="s">
        <v>26</v>
      </c>
      <c r="G3" s="62"/>
      <c r="H3" s="63"/>
      <c r="I3" s="61" t="s">
        <v>27</v>
      </c>
      <c r="J3" s="62"/>
      <c r="K3" s="63"/>
      <c r="L3" s="61" t="s">
        <v>111</v>
      </c>
      <c r="M3" s="62"/>
      <c r="N3" s="63"/>
    </row>
    <row r="4" spans="1:14" ht="75" customHeight="1">
      <c r="A4" s="88"/>
      <c r="B4" s="88"/>
      <c r="C4" s="86"/>
      <c r="D4" s="86"/>
      <c r="E4" s="86"/>
      <c r="F4" s="6" t="s">
        <v>121</v>
      </c>
      <c r="G4" s="6" t="s">
        <v>108</v>
      </c>
      <c r="H4" s="6" t="s">
        <v>119</v>
      </c>
      <c r="I4" s="6" t="s">
        <v>121</v>
      </c>
      <c r="J4" s="6" t="s">
        <v>108</v>
      </c>
      <c r="K4" s="6" t="s">
        <v>16</v>
      </c>
      <c r="L4" s="6" t="s">
        <v>121</v>
      </c>
      <c r="M4" s="6" t="s">
        <v>108</v>
      </c>
      <c r="N4" s="6" t="s">
        <v>16</v>
      </c>
    </row>
    <row r="5" spans="1:14" ht="19.5" customHeight="1">
      <c r="A5" s="15" t="s">
        <v>17</v>
      </c>
      <c r="B5" s="64" t="s">
        <v>2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</row>
    <row r="6" spans="1:14" ht="15.75" customHeight="1">
      <c r="A6" s="45" t="s">
        <v>28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7"/>
    </row>
    <row r="7" spans="1:14" ht="32.25" customHeight="1">
      <c r="A7" s="58" t="s">
        <v>29</v>
      </c>
      <c r="B7" s="44"/>
      <c r="C7" s="16">
        <f>F7+I7+L7</f>
        <v>479733.8</v>
      </c>
      <c r="D7" s="17">
        <f>G7+J7+M7</f>
        <v>263837.2</v>
      </c>
      <c r="E7" s="16">
        <f>D7/C7*100</f>
        <v>54.996583521944885</v>
      </c>
      <c r="F7" s="16"/>
      <c r="G7" s="16"/>
      <c r="H7" s="16"/>
      <c r="I7" s="16">
        <v>320396.59999999998</v>
      </c>
      <c r="J7" s="16">
        <v>178181.5</v>
      </c>
      <c r="K7" s="16">
        <f>J7/I7*100</f>
        <v>55.612793643877623</v>
      </c>
      <c r="L7" s="16">
        <v>159337.20000000001</v>
      </c>
      <c r="M7" s="16">
        <v>85655.7</v>
      </c>
      <c r="N7" s="16">
        <f>M7/L7*100</f>
        <v>53.757502955995207</v>
      </c>
    </row>
    <row r="8" spans="1:14">
      <c r="A8" s="48" t="s">
        <v>31</v>
      </c>
      <c r="B8" s="44"/>
      <c r="C8" s="18">
        <f>C7</f>
        <v>479733.8</v>
      </c>
      <c r="D8" s="18">
        <f>D7</f>
        <v>263837.2</v>
      </c>
      <c r="E8" s="18">
        <f>D8/C8*100</f>
        <v>54.996583521944885</v>
      </c>
      <c r="F8" s="18">
        <f t="shared" ref="F8:G8" si="0">F7</f>
        <v>0</v>
      </c>
      <c r="G8" s="18">
        <f t="shared" si="0"/>
        <v>0</v>
      </c>
      <c r="H8" s="18"/>
      <c r="I8" s="18">
        <f t="shared" ref="I8:J8" si="1">I7</f>
        <v>320396.59999999998</v>
      </c>
      <c r="J8" s="18">
        <f t="shared" si="1"/>
        <v>178181.5</v>
      </c>
      <c r="K8" s="18">
        <f>J8/I8*100</f>
        <v>55.612793643877623</v>
      </c>
      <c r="L8" s="18">
        <f>L7</f>
        <v>159337.20000000001</v>
      </c>
      <c r="M8" s="18">
        <f>M7</f>
        <v>85655.7</v>
      </c>
      <c r="N8" s="18">
        <f>M8/L8*100</f>
        <v>53.757502955995207</v>
      </c>
    </row>
    <row r="9" spans="1:14" ht="15.75" customHeight="1">
      <c r="A9" s="45" t="s">
        <v>30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</row>
    <row r="10" spans="1:14" ht="28.5" customHeight="1">
      <c r="A10" s="58" t="s">
        <v>29</v>
      </c>
      <c r="B10" s="44"/>
      <c r="C10" s="16">
        <f>I10+L10+F10</f>
        <v>527640.4</v>
      </c>
      <c r="D10" s="16">
        <f>J10+M10+G10</f>
        <v>314975.5</v>
      </c>
      <c r="E10" s="16">
        <f t="shared" ref="E10:E11" si="2">D10/C10*100</f>
        <v>59.695106743153104</v>
      </c>
      <c r="F10" s="16"/>
      <c r="G10" s="16"/>
      <c r="H10" s="16"/>
      <c r="I10" s="16">
        <v>429130.5</v>
      </c>
      <c r="J10" s="16">
        <v>257387.8</v>
      </c>
      <c r="K10" s="16">
        <f t="shared" ref="K10:K11" si="3">J10/I10*100</f>
        <v>59.978910844137154</v>
      </c>
      <c r="L10" s="16">
        <v>98509.9</v>
      </c>
      <c r="M10" s="16">
        <v>57587.7</v>
      </c>
      <c r="N10" s="16">
        <f t="shared" ref="N10:N11" si="4">M10/L10*100</f>
        <v>58.45879449679677</v>
      </c>
    </row>
    <row r="11" spans="1:14">
      <c r="A11" s="48" t="s">
        <v>31</v>
      </c>
      <c r="B11" s="40"/>
      <c r="C11" s="18">
        <f>C10</f>
        <v>527640.4</v>
      </c>
      <c r="D11" s="18">
        <f>D10</f>
        <v>314975.5</v>
      </c>
      <c r="E11" s="18">
        <f t="shared" si="2"/>
        <v>59.695106743153104</v>
      </c>
      <c r="F11" s="18">
        <f t="shared" ref="F11:G11" si="5">F10</f>
        <v>0</v>
      </c>
      <c r="G11" s="18">
        <f t="shared" si="5"/>
        <v>0</v>
      </c>
      <c r="H11" s="18"/>
      <c r="I11" s="18">
        <f t="shared" ref="I11:J11" si="6">I10</f>
        <v>429130.5</v>
      </c>
      <c r="J11" s="18">
        <f t="shared" si="6"/>
        <v>257387.8</v>
      </c>
      <c r="K11" s="18">
        <f t="shared" si="3"/>
        <v>59.978910844137154</v>
      </c>
      <c r="L11" s="18">
        <f>SUM(L10)</f>
        <v>98509.9</v>
      </c>
      <c r="M11" s="18">
        <f>SUM(M10)</f>
        <v>57587.7</v>
      </c>
      <c r="N11" s="18">
        <f t="shared" si="4"/>
        <v>58.45879449679677</v>
      </c>
    </row>
    <row r="12" spans="1:14" ht="15.75" customHeight="1">
      <c r="A12" s="52" t="s">
        <v>32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4"/>
    </row>
    <row r="13" spans="1:14" ht="27.75" customHeight="1">
      <c r="A13" s="35" t="s">
        <v>29</v>
      </c>
      <c r="B13" s="44"/>
      <c r="C13" s="16">
        <f>I13+L13+F13</f>
        <v>46256.4</v>
      </c>
      <c r="D13" s="16">
        <f>J13+M13+G13</f>
        <v>26763.7</v>
      </c>
      <c r="E13" s="16">
        <f t="shared" ref="E13:E14" si="7">D13/C13*100</f>
        <v>57.85945296218469</v>
      </c>
      <c r="F13" s="16"/>
      <c r="G13" s="16"/>
      <c r="H13" s="16"/>
      <c r="I13" s="16">
        <v>799.4</v>
      </c>
      <c r="J13" s="16">
        <v>244.7</v>
      </c>
      <c r="K13" s="16">
        <f t="shared" ref="K13:K14" si="8">J13/I13*100</f>
        <v>30.610457843382537</v>
      </c>
      <c r="L13" s="16">
        <v>45457</v>
      </c>
      <c r="M13" s="16">
        <v>26519</v>
      </c>
      <c r="N13" s="16">
        <f>M13/L13*100</f>
        <v>58.338649712915505</v>
      </c>
    </row>
    <row r="14" spans="1:14">
      <c r="A14" s="39" t="s">
        <v>31</v>
      </c>
      <c r="B14" s="40"/>
      <c r="C14" s="18">
        <f>C13</f>
        <v>46256.4</v>
      </c>
      <c r="D14" s="18">
        <f>D13</f>
        <v>26763.7</v>
      </c>
      <c r="E14" s="18">
        <f t="shared" si="7"/>
        <v>57.85945296218469</v>
      </c>
      <c r="F14" s="18">
        <f t="shared" ref="F14:G14" si="9">F13</f>
        <v>0</v>
      </c>
      <c r="G14" s="18">
        <f t="shared" si="9"/>
        <v>0</v>
      </c>
      <c r="H14" s="18"/>
      <c r="I14" s="18">
        <f t="shared" ref="I14:J14" si="10">I13</f>
        <v>799.4</v>
      </c>
      <c r="J14" s="18">
        <f t="shared" si="10"/>
        <v>244.7</v>
      </c>
      <c r="K14" s="18">
        <f t="shared" si="8"/>
        <v>30.610457843382537</v>
      </c>
      <c r="L14" s="18">
        <f>SUM(L13)</f>
        <v>45457</v>
      </c>
      <c r="M14" s="18">
        <f>SUM(M13)</f>
        <v>26519</v>
      </c>
      <c r="N14" s="18">
        <f>M14/L14*100</f>
        <v>58.338649712915505</v>
      </c>
    </row>
    <row r="15" spans="1:14" ht="15.75" customHeight="1">
      <c r="A15" s="52" t="s">
        <v>33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</row>
    <row r="16" spans="1:14" ht="30.75" customHeight="1">
      <c r="A16" s="35" t="s">
        <v>29</v>
      </c>
      <c r="B16" s="36"/>
      <c r="C16" s="16">
        <f>I16+L16+F16</f>
        <v>6693.8</v>
      </c>
      <c r="D16" s="16">
        <f>J16+M16+G16</f>
        <v>3588.3</v>
      </c>
      <c r="E16" s="16">
        <f t="shared" ref="E16:E17" si="11">D16/C16*100</f>
        <v>53.606322268367748</v>
      </c>
      <c r="F16" s="16"/>
      <c r="G16" s="16"/>
      <c r="H16" s="16"/>
      <c r="I16" s="16"/>
      <c r="J16" s="16"/>
      <c r="K16" s="16"/>
      <c r="L16" s="16">
        <v>6693.8</v>
      </c>
      <c r="M16" s="16">
        <v>3588.3</v>
      </c>
      <c r="N16" s="16">
        <f>M16/L16*100</f>
        <v>53.606322268367748</v>
      </c>
    </row>
    <row r="17" spans="1:16">
      <c r="A17" s="41" t="s">
        <v>31</v>
      </c>
      <c r="B17" s="41"/>
      <c r="C17" s="18">
        <f t="shared" ref="C17:D17" si="12">C16</f>
        <v>6693.8</v>
      </c>
      <c r="D17" s="18">
        <f t="shared" si="12"/>
        <v>3588.3</v>
      </c>
      <c r="E17" s="18">
        <f t="shared" si="11"/>
        <v>53.606322268367748</v>
      </c>
      <c r="F17" s="18">
        <f t="shared" ref="F17:G17" si="13">F16</f>
        <v>0</v>
      </c>
      <c r="G17" s="18">
        <f t="shared" si="13"/>
        <v>0</v>
      </c>
      <c r="H17" s="18"/>
      <c r="I17" s="18">
        <f t="shared" ref="I17:M17" si="14">I16</f>
        <v>0</v>
      </c>
      <c r="J17" s="18">
        <f t="shared" si="14"/>
        <v>0</v>
      </c>
      <c r="K17" s="18"/>
      <c r="L17" s="18">
        <f t="shared" si="14"/>
        <v>6693.8</v>
      </c>
      <c r="M17" s="18">
        <f t="shared" si="14"/>
        <v>3588.3</v>
      </c>
      <c r="N17" s="18">
        <f>M17/L17*100</f>
        <v>53.606322268367748</v>
      </c>
    </row>
    <row r="18" spans="1:16" ht="15.75" customHeight="1">
      <c r="A18" s="52" t="s">
        <v>34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4"/>
    </row>
    <row r="19" spans="1:16" ht="30" customHeight="1">
      <c r="A19" s="37" t="s">
        <v>29</v>
      </c>
      <c r="B19" s="38"/>
      <c r="C19" s="16">
        <f>I19+L19+F19</f>
        <v>30355.7</v>
      </c>
      <c r="D19" s="16">
        <f>J19+M19+G19</f>
        <v>16396.5</v>
      </c>
      <c r="E19" s="16">
        <f t="shared" ref="E19:E20" si="15">D19/C19*100</f>
        <v>54.014567280609569</v>
      </c>
      <c r="F19" s="16"/>
      <c r="G19" s="16"/>
      <c r="H19" s="16"/>
      <c r="I19" s="16">
        <v>6176.7</v>
      </c>
      <c r="J19" s="16">
        <v>3448.5</v>
      </c>
      <c r="K19" s="16">
        <f t="shared" ref="K19:K20" si="16">J19/I19*100</f>
        <v>55.830783428044107</v>
      </c>
      <c r="L19" s="16">
        <v>24179</v>
      </c>
      <c r="M19" s="16">
        <v>12948</v>
      </c>
      <c r="N19" s="16">
        <f>M19/L19*100</f>
        <v>53.550601761859461</v>
      </c>
    </row>
    <row r="20" spans="1:16">
      <c r="A20" s="42" t="s">
        <v>31</v>
      </c>
      <c r="B20" s="43"/>
      <c r="C20" s="18">
        <f t="shared" ref="C20:D20" si="17">C19</f>
        <v>30355.7</v>
      </c>
      <c r="D20" s="18">
        <f t="shared" si="17"/>
        <v>16396.5</v>
      </c>
      <c r="E20" s="18">
        <f t="shared" si="15"/>
        <v>54.014567280609569</v>
      </c>
      <c r="F20" s="18">
        <f t="shared" ref="F20:G20" si="18">F19</f>
        <v>0</v>
      </c>
      <c r="G20" s="18">
        <f t="shared" si="18"/>
        <v>0</v>
      </c>
      <c r="H20" s="18"/>
      <c r="I20" s="18">
        <f t="shared" ref="I20:M20" si="19">I19</f>
        <v>6176.7</v>
      </c>
      <c r="J20" s="18">
        <f t="shared" si="19"/>
        <v>3448.5</v>
      </c>
      <c r="K20" s="8">
        <f t="shared" si="16"/>
        <v>55.830783428044107</v>
      </c>
      <c r="L20" s="18">
        <f t="shared" si="19"/>
        <v>24179</v>
      </c>
      <c r="M20" s="18">
        <f t="shared" si="19"/>
        <v>12948</v>
      </c>
      <c r="N20" s="18">
        <f>M20/L20*100</f>
        <v>53.550601761859461</v>
      </c>
    </row>
    <row r="21" spans="1:16" ht="15.75" customHeight="1">
      <c r="A21" s="52" t="s">
        <v>114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4"/>
    </row>
    <row r="22" spans="1:16" ht="30.75" customHeight="1">
      <c r="A22" s="37" t="s">
        <v>29</v>
      </c>
      <c r="B22" s="38"/>
      <c r="C22" s="16">
        <f>I22+L22+F22</f>
        <v>1245.0999999999999</v>
      </c>
      <c r="D22" s="16">
        <f>J22+M22+G22</f>
        <v>1159.8</v>
      </c>
      <c r="E22" s="16">
        <f t="shared" ref="E22:E23" si="20">D22/C22*100</f>
        <v>93.1491446470163</v>
      </c>
      <c r="F22" s="16"/>
      <c r="G22" s="16"/>
      <c r="H22" s="16"/>
      <c r="I22" s="16"/>
      <c r="J22" s="16"/>
      <c r="K22" s="16"/>
      <c r="L22" s="16">
        <v>1245.0999999999999</v>
      </c>
      <c r="M22" s="16">
        <v>1159.8</v>
      </c>
      <c r="N22" s="16">
        <f t="shared" ref="N22:N23" si="21">M22/L22*100</f>
        <v>93.1491446470163</v>
      </c>
    </row>
    <row r="23" spans="1:16">
      <c r="A23" s="42" t="s">
        <v>31</v>
      </c>
      <c r="B23" s="43"/>
      <c r="C23" s="18">
        <f>C22</f>
        <v>1245.0999999999999</v>
      </c>
      <c r="D23" s="18">
        <f>D22</f>
        <v>1159.8</v>
      </c>
      <c r="E23" s="18">
        <f t="shared" si="20"/>
        <v>93.1491446470163</v>
      </c>
      <c r="F23" s="18">
        <f t="shared" ref="F23:G23" si="22">F22</f>
        <v>0</v>
      </c>
      <c r="G23" s="18">
        <f t="shared" si="22"/>
        <v>0</v>
      </c>
      <c r="H23" s="18"/>
      <c r="I23" s="18">
        <f t="shared" ref="I23:M23" si="23">I22</f>
        <v>0</v>
      </c>
      <c r="J23" s="18">
        <f t="shared" si="23"/>
        <v>0</v>
      </c>
      <c r="K23" s="18"/>
      <c r="L23" s="18">
        <f t="shared" si="23"/>
        <v>1245.0999999999999</v>
      </c>
      <c r="M23" s="18">
        <f t="shared" si="23"/>
        <v>1159.8</v>
      </c>
      <c r="N23" s="18">
        <f t="shared" si="21"/>
        <v>93.1491446470163</v>
      </c>
    </row>
    <row r="24" spans="1:16" ht="15.75" customHeight="1">
      <c r="A24" s="52" t="s">
        <v>35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4"/>
    </row>
    <row r="25" spans="1:16" ht="30.75" customHeight="1">
      <c r="A25" s="37" t="s">
        <v>29</v>
      </c>
      <c r="B25" s="38"/>
      <c r="C25" s="16">
        <f>I25+L25+F25</f>
        <v>5715</v>
      </c>
      <c r="D25" s="16">
        <f>J25+M25+G25</f>
        <v>2794.1</v>
      </c>
      <c r="E25" s="16">
        <f t="shared" ref="E25:E27" si="24">D25/C25*100</f>
        <v>48.890638670166226</v>
      </c>
      <c r="F25" s="16"/>
      <c r="G25" s="16"/>
      <c r="H25" s="16"/>
      <c r="I25" s="16"/>
      <c r="J25" s="16"/>
      <c r="K25" s="16"/>
      <c r="L25" s="16">
        <v>5715</v>
      </c>
      <c r="M25" s="16">
        <v>2794.1</v>
      </c>
      <c r="N25" s="16">
        <f t="shared" ref="N25:N27" si="25">M25/L25*100</f>
        <v>48.890638670166226</v>
      </c>
    </row>
    <row r="26" spans="1:16">
      <c r="A26" s="89" t="s">
        <v>31</v>
      </c>
      <c r="B26" s="90"/>
      <c r="C26" s="19">
        <f>C25</f>
        <v>5715</v>
      </c>
      <c r="D26" s="19">
        <f>D25</f>
        <v>2794.1</v>
      </c>
      <c r="E26" s="19">
        <f t="shared" si="24"/>
        <v>48.890638670166226</v>
      </c>
      <c r="F26" s="19">
        <f t="shared" ref="F26:G26" si="26">F25</f>
        <v>0</v>
      </c>
      <c r="G26" s="19">
        <f t="shared" si="26"/>
        <v>0</v>
      </c>
      <c r="H26" s="19"/>
      <c r="I26" s="19">
        <f t="shared" ref="I26:J26" si="27">I25</f>
        <v>0</v>
      </c>
      <c r="J26" s="19">
        <f t="shared" si="27"/>
        <v>0</v>
      </c>
      <c r="K26" s="8"/>
      <c r="L26" s="19">
        <f>L25</f>
        <v>5715</v>
      </c>
      <c r="M26" s="19">
        <f>M25</f>
        <v>2794.1</v>
      </c>
      <c r="N26" s="20">
        <f t="shared" si="25"/>
        <v>48.890638670166226</v>
      </c>
    </row>
    <row r="27" spans="1:16" s="3" customFormat="1">
      <c r="A27" s="91" t="s">
        <v>53</v>
      </c>
      <c r="B27" s="92"/>
      <c r="C27" s="8">
        <f>C8+C11+C14+C17+C20+C23+C26</f>
        <v>1097640.2</v>
      </c>
      <c r="D27" s="8">
        <f t="shared" ref="D27" si="28">D8+D11+D14+D17+D20+D23+D26</f>
        <v>629515.1</v>
      </c>
      <c r="E27" s="8">
        <f t="shared" si="24"/>
        <v>57.351680450479122</v>
      </c>
      <c r="F27" s="8">
        <f t="shared" ref="F27:G27" si="29">F8+F11+F14+F17+F20+F23+F26</f>
        <v>0</v>
      </c>
      <c r="G27" s="8">
        <f t="shared" si="29"/>
        <v>0</v>
      </c>
      <c r="H27" s="8"/>
      <c r="I27" s="8">
        <f>I8+I11+I14+I17+I20+I23+I26</f>
        <v>756503.2</v>
      </c>
      <c r="J27" s="8">
        <f t="shared" ref="J27:M27" si="30">J8+J11+J14+J17+J20+J23+J26</f>
        <v>439262.5</v>
      </c>
      <c r="K27" s="8">
        <f t="shared" ref="K27" si="31">J27/I27*100</f>
        <v>58.064856830744404</v>
      </c>
      <c r="L27" s="8">
        <f t="shared" si="30"/>
        <v>341136.99999999994</v>
      </c>
      <c r="M27" s="8">
        <f t="shared" si="30"/>
        <v>190252.59999999998</v>
      </c>
      <c r="N27" s="8">
        <f t="shared" si="25"/>
        <v>55.770145132307547</v>
      </c>
      <c r="P27" s="4"/>
    </row>
    <row r="28" spans="1:16" ht="22.5" customHeight="1">
      <c r="A28" s="21" t="s">
        <v>18</v>
      </c>
      <c r="B28" s="93" t="s">
        <v>3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5"/>
    </row>
    <row r="29" spans="1:16" ht="15.75" customHeight="1">
      <c r="A29" s="45" t="s">
        <v>36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7"/>
    </row>
    <row r="30" spans="1:16">
      <c r="A30" s="58" t="s">
        <v>39</v>
      </c>
      <c r="B30" s="44"/>
      <c r="C30" s="16">
        <f>I30+L30+F30</f>
        <v>100</v>
      </c>
      <c r="D30" s="16">
        <f>J30+M30+G30</f>
        <v>0</v>
      </c>
      <c r="E30" s="16">
        <f t="shared" ref="E30:E32" si="32">D30/C30*100</f>
        <v>0</v>
      </c>
      <c r="F30" s="22">
        <v>0</v>
      </c>
      <c r="G30" s="22">
        <v>0</v>
      </c>
      <c r="H30" s="22"/>
      <c r="I30" s="22"/>
      <c r="J30" s="22"/>
      <c r="K30" s="16"/>
      <c r="L30" s="16">
        <v>100</v>
      </c>
      <c r="M30" s="16">
        <v>0</v>
      </c>
      <c r="N30" s="16">
        <f t="shared" ref="N30:N32" si="33">M30/L30*100</f>
        <v>0</v>
      </c>
    </row>
    <row r="31" spans="1:16" ht="32.25" customHeight="1">
      <c r="A31" s="96" t="s">
        <v>37</v>
      </c>
      <c r="B31" s="38"/>
      <c r="C31" s="16">
        <f>I31+L31+F31</f>
        <v>45182.8</v>
      </c>
      <c r="D31" s="16">
        <f>J31+M31+G31</f>
        <v>0</v>
      </c>
      <c r="E31" s="16">
        <f t="shared" si="32"/>
        <v>0</v>
      </c>
      <c r="F31" s="22">
        <v>0</v>
      </c>
      <c r="G31" s="22">
        <v>0</v>
      </c>
      <c r="H31" s="22"/>
      <c r="I31" s="22">
        <v>45182.8</v>
      </c>
      <c r="J31" s="22">
        <v>0</v>
      </c>
      <c r="K31" s="16">
        <f t="shared" ref="K31:K32" si="34">J31/I31*100</f>
        <v>0</v>
      </c>
      <c r="L31" s="16"/>
      <c r="M31" s="16"/>
      <c r="N31" s="23"/>
    </row>
    <row r="32" spans="1:16">
      <c r="A32" s="51" t="s">
        <v>40</v>
      </c>
      <c r="B32" s="38"/>
      <c r="C32" s="24">
        <f>C31+C30</f>
        <v>45282.8</v>
      </c>
      <c r="D32" s="24">
        <f>D31+D30</f>
        <v>0</v>
      </c>
      <c r="E32" s="18">
        <f t="shared" si="32"/>
        <v>0</v>
      </c>
      <c r="F32" s="24">
        <f>F31+F30</f>
        <v>0</v>
      </c>
      <c r="G32" s="24">
        <f>G31+G30</f>
        <v>0</v>
      </c>
      <c r="H32" s="22"/>
      <c r="I32" s="24">
        <f>I31+I30</f>
        <v>45182.8</v>
      </c>
      <c r="J32" s="24">
        <f>J31+J30</f>
        <v>0</v>
      </c>
      <c r="K32" s="8">
        <f t="shared" si="34"/>
        <v>0</v>
      </c>
      <c r="L32" s="24">
        <f>L31+L30</f>
        <v>100</v>
      </c>
      <c r="M32" s="24">
        <f>M31+M30</f>
        <v>0</v>
      </c>
      <c r="N32" s="20">
        <f t="shared" si="33"/>
        <v>0</v>
      </c>
    </row>
    <row r="33" spans="1:14" ht="30" customHeight="1">
      <c r="A33" s="45" t="s">
        <v>38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7"/>
    </row>
    <row r="34" spans="1:14">
      <c r="A34" s="58" t="s">
        <v>39</v>
      </c>
      <c r="B34" s="44"/>
      <c r="C34" s="16">
        <f>I34+L34+F34</f>
        <v>500</v>
      </c>
      <c r="D34" s="16">
        <f>J34+M34+G34</f>
        <v>400</v>
      </c>
      <c r="E34" s="16">
        <f t="shared" ref="E34:E35" si="35">D34/C34*100</f>
        <v>80</v>
      </c>
      <c r="F34" s="22"/>
      <c r="G34" s="22"/>
      <c r="H34" s="16"/>
      <c r="I34" s="22"/>
      <c r="J34" s="22"/>
      <c r="K34" s="16"/>
      <c r="L34" s="16">
        <v>500</v>
      </c>
      <c r="M34" s="16">
        <v>400</v>
      </c>
      <c r="N34" s="16">
        <f t="shared" ref="N34:N97" si="36">M34/L34*100</f>
        <v>80</v>
      </c>
    </row>
    <row r="35" spans="1:14">
      <c r="A35" s="51" t="s">
        <v>40</v>
      </c>
      <c r="B35" s="38"/>
      <c r="C35" s="24">
        <f>C34</f>
        <v>500</v>
      </c>
      <c r="D35" s="24">
        <f>D34</f>
        <v>400</v>
      </c>
      <c r="E35" s="18">
        <f t="shared" si="35"/>
        <v>80</v>
      </c>
      <c r="F35" s="24">
        <f t="shared" ref="F35:G35" si="37">F34</f>
        <v>0</v>
      </c>
      <c r="G35" s="24">
        <f t="shared" si="37"/>
        <v>0</v>
      </c>
      <c r="H35" s="18"/>
      <c r="I35" s="24">
        <f t="shared" ref="I35:J35" si="38">I34</f>
        <v>0</v>
      </c>
      <c r="J35" s="24">
        <f t="shared" si="38"/>
        <v>0</v>
      </c>
      <c r="K35" s="18"/>
      <c r="L35" s="18">
        <f>L34</f>
        <v>500</v>
      </c>
      <c r="M35" s="18">
        <f>M34</f>
        <v>400</v>
      </c>
      <c r="N35" s="18">
        <f t="shared" si="36"/>
        <v>80</v>
      </c>
    </row>
    <row r="36" spans="1:14" ht="15.75" customHeight="1">
      <c r="A36" s="45" t="s">
        <v>41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7"/>
    </row>
    <row r="37" spans="1:14">
      <c r="A37" s="58" t="s">
        <v>39</v>
      </c>
      <c r="B37" s="44"/>
      <c r="C37" s="16">
        <f>I37+L37+F37</f>
        <v>6681.7</v>
      </c>
      <c r="D37" s="16">
        <f>J37+M37+G37</f>
        <v>3469.7</v>
      </c>
      <c r="E37" s="16">
        <f t="shared" ref="E37:E39" si="39">D37/C37*100</f>
        <v>51.928401454719605</v>
      </c>
      <c r="F37" s="22"/>
      <c r="G37" s="22"/>
      <c r="H37" s="16"/>
      <c r="I37" s="22">
        <v>6681.7</v>
      </c>
      <c r="J37" s="22">
        <v>3469.7</v>
      </c>
      <c r="K37" s="16">
        <f t="shared" ref="K37:K39" si="40">J37/I37*100</f>
        <v>51.928401454719605</v>
      </c>
      <c r="L37" s="16">
        <v>0</v>
      </c>
      <c r="M37" s="16">
        <v>0</v>
      </c>
      <c r="N37" s="16"/>
    </row>
    <row r="38" spans="1:14" ht="30.75" customHeight="1">
      <c r="A38" s="58" t="s">
        <v>29</v>
      </c>
      <c r="B38" s="44"/>
      <c r="C38" s="16">
        <f>I38+L38+F38</f>
        <v>107328.3</v>
      </c>
      <c r="D38" s="16">
        <f>J38+M38+G38</f>
        <v>60082.1</v>
      </c>
      <c r="E38" s="16">
        <f t="shared" si="39"/>
        <v>55.979736937974423</v>
      </c>
      <c r="F38" s="22"/>
      <c r="G38" s="22"/>
      <c r="H38" s="16"/>
      <c r="I38" s="22">
        <v>107328.3</v>
      </c>
      <c r="J38" s="22">
        <v>60082.1</v>
      </c>
      <c r="K38" s="16">
        <f t="shared" si="40"/>
        <v>55.979736937974423</v>
      </c>
      <c r="L38" s="16">
        <v>0</v>
      </c>
      <c r="M38" s="16">
        <v>0</v>
      </c>
      <c r="N38" s="16"/>
    </row>
    <row r="39" spans="1:14">
      <c r="A39" s="51" t="s">
        <v>40</v>
      </c>
      <c r="B39" s="38"/>
      <c r="C39" s="24">
        <f>C37+C38</f>
        <v>114010</v>
      </c>
      <c r="D39" s="24">
        <f>D37+D38</f>
        <v>63551.799999999996</v>
      </c>
      <c r="E39" s="18">
        <f t="shared" si="39"/>
        <v>55.742303306727479</v>
      </c>
      <c r="F39" s="24">
        <f t="shared" ref="F39:G39" si="41">F37+F38</f>
        <v>0</v>
      </c>
      <c r="G39" s="24">
        <f t="shared" si="41"/>
        <v>0</v>
      </c>
      <c r="H39" s="18"/>
      <c r="I39" s="24">
        <f t="shared" ref="I39:J39" si="42">I37+I38</f>
        <v>114010</v>
      </c>
      <c r="J39" s="24">
        <f t="shared" si="42"/>
        <v>63551.799999999996</v>
      </c>
      <c r="K39" s="18">
        <f t="shared" si="40"/>
        <v>55.742303306727479</v>
      </c>
      <c r="L39" s="18">
        <f>SUM(L37:L38)</f>
        <v>0</v>
      </c>
      <c r="M39" s="18">
        <f>SUM(M37:M38)</f>
        <v>0</v>
      </c>
      <c r="N39" s="17"/>
    </row>
    <row r="40" spans="1:14" ht="31.5" customHeight="1">
      <c r="A40" s="45" t="s">
        <v>42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7"/>
    </row>
    <row r="41" spans="1:14">
      <c r="A41" s="58" t="s">
        <v>39</v>
      </c>
      <c r="B41" s="44"/>
      <c r="C41" s="16">
        <f>I41+L41+F41</f>
        <v>2321</v>
      </c>
      <c r="D41" s="16">
        <f>J41+M41+G41</f>
        <v>1338.6</v>
      </c>
      <c r="E41" s="16">
        <f t="shared" ref="E41:E42" si="43">D41/C41*100</f>
        <v>57.673416630762596</v>
      </c>
      <c r="F41" s="22"/>
      <c r="G41" s="22"/>
      <c r="H41" s="16"/>
      <c r="I41" s="22"/>
      <c r="J41" s="22"/>
      <c r="K41" s="16"/>
      <c r="L41" s="16">
        <v>2321</v>
      </c>
      <c r="M41" s="16">
        <v>1338.6</v>
      </c>
      <c r="N41" s="16">
        <f t="shared" si="36"/>
        <v>57.673416630762596</v>
      </c>
    </row>
    <row r="42" spans="1:14">
      <c r="A42" s="48" t="s">
        <v>40</v>
      </c>
      <c r="B42" s="44"/>
      <c r="C42" s="24">
        <f>C41</f>
        <v>2321</v>
      </c>
      <c r="D42" s="24">
        <f>D41</f>
        <v>1338.6</v>
      </c>
      <c r="E42" s="18">
        <f t="shared" si="43"/>
        <v>57.673416630762596</v>
      </c>
      <c r="F42" s="24">
        <f t="shared" ref="F42:G42" si="44">F41</f>
        <v>0</v>
      </c>
      <c r="G42" s="24">
        <f t="shared" si="44"/>
        <v>0</v>
      </c>
      <c r="H42" s="18"/>
      <c r="I42" s="24">
        <f t="shared" ref="I42:J42" si="45">I41</f>
        <v>0</v>
      </c>
      <c r="J42" s="24">
        <f t="shared" si="45"/>
        <v>0</v>
      </c>
      <c r="K42" s="18"/>
      <c r="L42" s="18">
        <f>L41</f>
        <v>2321</v>
      </c>
      <c r="M42" s="18">
        <f>M41</f>
        <v>1338.6</v>
      </c>
      <c r="N42" s="18">
        <f t="shared" si="36"/>
        <v>57.673416630762596</v>
      </c>
    </row>
    <row r="43" spans="1:14" ht="15.75" customHeight="1">
      <c r="A43" s="45" t="s">
        <v>43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7"/>
    </row>
    <row r="44" spans="1:14">
      <c r="A44" s="58" t="s">
        <v>39</v>
      </c>
      <c r="B44" s="44"/>
      <c r="C44" s="16">
        <f>I44+L44+F44</f>
        <v>100</v>
      </c>
      <c r="D44" s="16">
        <f>J44+M44+G44</f>
        <v>0</v>
      </c>
      <c r="E44" s="16">
        <f t="shared" ref="E44:E52" si="46">D44/C44*100</f>
        <v>0</v>
      </c>
      <c r="F44" s="22"/>
      <c r="G44" s="22"/>
      <c r="H44" s="16"/>
      <c r="I44" s="22"/>
      <c r="J44" s="22"/>
      <c r="K44" s="16"/>
      <c r="L44" s="16">
        <v>100</v>
      </c>
      <c r="M44" s="16">
        <v>0</v>
      </c>
      <c r="N44" s="16">
        <f t="shared" si="36"/>
        <v>0</v>
      </c>
    </row>
    <row r="45" spans="1:14" ht="32.25" customHeight="1">
      <c r="A45" s="58" t="s">
        <v>44</v>
      </c>
      <c r="B45" s="44"/>
      <c r="C45" s="16">
        <f t="shared" ref="C45:C47" si="47">I45+L45+F45</f>
        <v>0</v>
      </c>
      <c r="D45" s="16">
        <f t="shared" ref="D45:D47" si="48">J45+M45+G45</f>
        <v>0</v>
      </c>
      <c r="E45" s="16"/>
      <c r="F45" s="22"/>
      <c r="G45" s="22"/>
      <c r="H45" s="16"/>
      <c r="I45" s="22"/>
      <c r="J45" s="22"/>
      <c r="K45" s="16"/>
      <c r="L45" s="16">
        <v>0</v>
      </c>
      <c r="M45" s="16">
        <v>0</v>
      </c>
      <c r="N45" s="16"/>
    </row>
    <row r="46" spans="1:14" ht="30.75" customHeight="1">
      <c r="A46" s="58" t="s">
        <v>45</v>
      </c>
      <c r="B46" s="44"/>
      <c r="C46" s="16">
        <f t="shared" si="47"/>
        <v>0</v>
      </c>
      <c r="D46" s="16">
        <f t="shared" si="48"/>
        <v>0</v>
      </c>
      <c r="E46" s="16"/>
      <c r="F46" s="22"/>
      <c r="G46" s="22"/>
      <c r="H46" s="16"/>
      <c r="I46" s="22"/>
      <c r="J46" s="22"/>
      <c r="K46" s="16"/>
      <c r="L46" s="16">
        <v>0</v>
      </c>
      <c r="M46" s="16">
        <v>0</v>
      </c>
      <c r="N46" s="16"/>
    </row>
    <row r="47" spans="1:14" ht="33.75" customHeight="1">
      <c r="A47" s="58" t="s">
        <v>46</v>
      </c>
      <c r="B47" s="44"/>
      <c r="C47" s="16">
        <f t="shared" si="47"/>
        <v>0</v>
      </c>
      <c r="D47" s="16">
        <f t="shared" si="48"/>
        <v>0</v>
      </c>
      <c r="E47" s="16">
        <v>0</v>
      </c>
      <c r="F47" s="22"/>
      <c r="G47" s="22"/>
      <c r="H47" s="16"/>
      <c r="I47" s="22"/>
      <c r="J47" s="22"/>
      <c r="K47" s="16"/>
      <c r="L47" s="16">
        <v>0</v>
      </c>
      <c r="M47" s="16">
        <v>0</v>
      </c>
      <c r="N47" s="16"/>
    </row>
    <row r="48" spans="1:14">
      <c r="A48" s="48" t="s">
        <v>40</v>
      </c>
      <c r="B48" s="40"/>
      <c r="C48" s="24">
        <f>C44+C45+C46+C47</f>
        <v>100</v>
      </c>
      <c r="D48" s="24">
        <f>D44+D45+D46+D47</f>
        <v>0</v>
      </c>
      <c r="E48" s="18">
        <f t="shared" si="46"/>
        <v>0</v>
      </c>
      <c r="F48" s="24">
        <f t="shared" ref="F48:G48" si="49">F44+F45+F46+F47</f>
        <v>0</v>
      </c>
      <c r="G48" s="24">
        <f t="shared" si="49"/>
        <v>0</v>
      </c>
      <c r="H48" s="18"/>
      <c r="I48" s="24">
        <f t="shared" ref="I48:M48" si="50">I44+I45+I46+I47</f>
        <v>0</v>
      </c>
      <c r="J48" s="24">
        <f t="shared" si="50"/>
        <v>0</v>
      </c>
      <c r="K48" s="18"/>
      <c r="L48" s="24">
        <f t="shared" si="50"/>
        <v>100</v>
      </c>
      <c r="M48" s="24">
        <f t="shared" si="50"/>
        <v>0</v>
      </c>
      <c r="N48" s="18">
        <f t="shared" si="36"/>
        <v>0</v>
      </c>
    </row>
    <row r="49" spans="1:14">
      <c r="A49" s="48" t="s">
        <v>116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100"/>
    </row>
    <row r="50" spans="1:14">
      <c r="A50" s="58" t="s">
        <v>37</v>
      </c>
      <c r="B50" s="79"/>
      <c r="C50" s="16">
        <f t="shared" ref="C50:D50" si="51">I50+L50+F50</f>
        <v>1600</v>
      </c>
      <c r="D50" s="16">
        <f t="shared" si="51"/>
        <v>0</v>
      </c>
      <c r="E50" s="16">
        <f t="shared" si="46"/>
        <v>0</v>
      </c>
      <c r="F50" s="25"/>
      <c r="G50" s="25"/>
      <c r="H50" s="17"/>
      <c r="I50" s="25"/>
      <c r="J50" s="25"/>
      <c r="K50" s="17"/>
      <c r="L50" s="22">
        <v>1600</v>
      </c>
      <c r="M50" s="22">
        <v>0</v>
      </c>
      <c r="N50" s="8">
        <f t="shared" si="36"/>
        <v>0</v>
      </c>
    </row>
    <row r="51" spans="1:14">
      <c r="A51" s="48" t="s">
        <v>40</v>
      </c>
      <c r="B51" s="79"/>
      <c r="C51" s="24">
        <f>C50</f>
        <v>1600</v>
      </c>
      <c r="D51" s="24">
        <f>D50</f>
        <v>0</v>
      </c>
      <c r="E51" s="16">
        <f t="shared" si="46"/>
        <v>0</v>
      </c>
      <c r="F51" s="24">
        <f t="shared" ref="F51:G51" si="52">F50</f>
        <v>0</v>
      </c>
      <c r="G51" s="24">
        <f t="shared" si="52"/>
        <v>0</v>
      </c>
      <c r="H51" s="18"/>
      <c r="I51" s="24">
        <f t="shared" ref="I51:J51" si="53">I50</f>
        <v>0</v>
      </c>
      <c r="J51" s="24">
        <f t="shared" si="53"/>
        <v>0</v>
      </c>
      <c r="K51" s="18"/>
      <c r="L51" s="24">
        <f t="shared" ref="L51:M51" si="54">L50</f>
        <v>1600</v>
      </c>
      <c r="M51" s="24">
        <f t="shared" si="54"/>
        <v>0</v>
      </c>
      <c r="N51" s="18">
        <f t="shared" si="36"/>
        <v>0</v>
      </c>
    </row>
    <row r="52" spans="1:14">
      <c r="A52" s="48" t="s">
        <v>53</v>
      </c>
      <c r="B52" s="44"/>
      <c r="C52" s="9">
        <f>C32+C35+C39+C42+C48+C51</f>
        <v>163813.79999999999</v>
      </c>
      <c r="D52" s="9">
        <f>D32+D35+D39+D42+D48+D51</f>
        <v>65290.399999999994</v>
      </c>
      <c r="E52" s="8">
        <f t="shared" si="46"/>
        <v>39.856471188630017</v>
      </c>
      <c r="F52" s="9">
        <f t="shared" ref="F52:G52" si="55">F32+F35+F39+F42+F48+F51</f>
        <v>0</v>
      </c>
      <c r="G52" s="9">
        <f t="shared" si="55"/>
        <v>0</v>
      </c>
      <c r="H52" s="8"/>
      <c r="I52" s="9">
        <f t="shared" ref="I52:J52" si="56">I32+I35+I39+I42+I48+I51</f>
        <v>159192.79999999999</v>
      </c>
      <c r="J52" s="9">
        <f t="shared" si="56"/>
        <v>63551.799999999996</v>
      </c>
      <c r="K52" s="8">
        <f t="shared" ref="K52" si="57">J52/I52*100</f>
        <v>39.921277846736785</v>
      </c>
      <c r="L52" s="9">
        <f t="shared" ref="L52:M52" si="58">L32+L35+L39+L42+L48+L51</f>
        <v>4621</v>
      </c>
      <c r="M52" s="9">
        <f t="shared" si="58"/>
        <v>1738.6</v>
      </c>
      <c r="N52" s="8">
        <f t="shared" si="36"/>
        <v>37.623890932698551</v>
      </c>
    </row>
    <row r="53" spans="1:14" ht="33" customHeight="1">
      <c r="A53" s="26" t="s">
        <v>19</v>
      </c>
      <c r="B53" s="55" t="s">
        <v>4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7"/>
    </row>
    <row r="54" spans="1:14" ht="15.75" customHeight="1">
      <c r="A54" s="45" t="s">
        <v>47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7"/>
    </row>
    <row r="55" spans="1:14" hidden="1">
      <c r="A55" s="58" t="s">
        <v>39</v>
      </c>
      <c r="B55" s="44"/>
      <c r="C55" s="22">
        <v>0</v>
      </c>
      <c r="D55" s="22">
        <v>0</v>
      </c>
      <c r="E55" s="16">
        <v>0</v>
      </c>
      <c r="F55" s="22"/>
      <c r="G55" s="22"/>
      <c r="H55" s="16"/>
      <c r="I55" s="22"/>
      <c r="J55" s="22"/>
      <c r="K55" s="16"/>
      <c r="L55" s="27">
        <f t="shared" ref="L55:L96" si="59">C55-F55-I55</f>
        <v>0</v>
      </c>
      <c r="M55" s="27">
        <f t="shared" ref="M55:M96" si="60">D55-G55-J55</f>
        <v>0</v>
      </c>
      <c r="N55" s="17" t="e">
        <f t="shared" si="36"/>
        <v>#DIV/0!</v>
      </c>
    </row>
    <row r="56" spans="1:14">
      <c r="A56" s="58" t="s">
        <v>44</v>
      </c>
      <c r="B56" s="44"/>
      <c r="C56" s="16">
        <f t="shared" ref="C56" si="61">I56+L56+F56</f>
        <v>173197.9</v>
      </c>
      <c r="D56" s="16">
        <f t="shared" ref="D56" si="62">J56+M56+G56</f>
        <v>11883.7</v>
      </c>
      <c r="E56" s="16">
        <f t="shared" ref="E56:E57" si="63">D56/C56*100</f>
        <v>6.8613418522972855</v>
      </c>
      <c r="F56" s="22"/>
      <c r="G56" s="22"/>
      <c r="H56" s="16"/>
      <c r="I56" s="22">
        <v>147749.5</v>
      </c>
      <c r="J56" s="22">
        <v>8871</v>
      </c>
      <c r="K56" s="16"/>
      <c r="L56" s="16">
        <v>25448.400000000001</v>
      </c>
      <c r="M56" s="16">
        <v>3012.7</v>
      </c>
      <c r="N56" s="16">
        <f t="shared" si="36"/>
        <v>11.838465286619197</v>
      </c>
    </row>
    <row r="57" spans="1:14">
      <c r="A57" s="51" t="s">
        <v>40</v>
      </c>
      <c r="B57" s="38"/>
      <c r="C57" s="24">
        <f>C55+C56</f>
        <v>173197.9</v>
      </c>
      <c r="D57" s="24">
        <f>D55+D56</f>
        <v>11883.7</v>
      </c>
      <c r="E57" s="18">
        <f t="shared" si="63"/>
        <v>6.8613418522972855</v>
      </c>
      <c r="F57" s="24">
        <f t="shared" ref="F57:G57" si="64">F55+F56</f>
        <v>0</v>
      </c>
      <c r="G57" s="24">
        <f t="shared" si="64"/>
        <v>0</v>
      </c>
      <c r="H57" s="18"/>
      <c r="I57" s="24">
        <f t="shared" ref="I57:J57" si="65">I55+I56</f>
        <v>147749.5</v>
      </c>
      <c r="J57" s="24">
        <f t="shared" si="65"/>
        <v>8871</v>
      </c>
      <c r="K57" s="8"/>
      <c r="L57" s="18">
        <f>L56</f>
        <v>25448.400000000001</v>
      </c>
      <c r="M57" s="18">
        <f>M56</f>
        <v>3012.7</v>
      </c>
      <c r="N57" s="18">
        <f t="shared" si="36"/>
        <v>11.838465286619197</v>
      </c>
    </row>
    <row r="58" spans="1:14" ht="15.75" customHeight="1">
      <c r="A58" s="45" t="s">
        <v>48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7"/>
    </row>
    <row r="59" spans="1:14">
      <c r="A59" s="58" t="s">
        <v>39</v>
      </c>
      <c r="B59" s="44"/>
      <c r="C59" s="16">
        <f t="shared" ref="C59:D59" si="66">I59+L59+F59</f>
        <v>10752.9</v>
      </c>
      <c r="D59" s="16">
        <f t="shared" si="66"/>
        <v>8175.3</v>
      </c>
      <c r="E59" s="16">
        <f t="shared" ref="E59:E64" si="67">D59/C59*100</f>
        <v>76.028792232793023</v>
      </c>
      <c r="F59" s="22"/>
      <c r="G59" s="22"/>
      <c r="H59" s="16"/>
      <c r="I59" s="22">
        <v>8763.7999999999993</v>
      </c>
      <c r="J59" s="22">
        <v>7271.5</v>
      </c>
      <c r="K59" s="16">
        <f t="shared" ref="K59" si="68">J59/I59*100</f>
        <v>82.97199844816177</v>
      </c>
      <c r="L59" s="16">
        <v>1989.1</v>
      </c>
      <c r="M59" s="16">
        <v>903.8</v>
      </c>
      <c r="N59" s="16">
        <f t="shared" si="36"/>
        <v>45.437635111356897</v>
      </c>
    </row>
    <row r="60" spans="1:14" ht="28.5" customHeight="1">
      <c r="A60" s="58" t="s">
        <v>44</v>
      </c>
      <c r="B60" s="44"/>
      <c r="C60" s="16">
        <f t="shared" ref="C60" si="69">I60+L60+F60</f>
        <v>350</v>
      </c>
      <c r="D60" s="16">
        <f t="shared" ref="D60" si="70">J60+M60+G60</f>
        <v>350</v>
      </c>
      <c r="E60" s="16">
        <f t="shared" si="67"/>
        <v>100</v>
      </c>
      <c r="F60" s="22"/>
      <c r="G60" s="22"/>
      <c r="H60" s="16"/>
      <c r="I60" s="22">
        <v>0</v>
      </c>
      <c r="J60" s="22">
        <v>0</v>
      </c>
      <c r="K60" s="16">
        <v>0</v>
      </c>
      <c r="L60" s="16">
        <v>350</v>
      </c>
      <c r="M60" s="16">
        <v>350</v>
      </c>
      <c r="N60" s="16">
        <f t="shared" si="36"/>
        <v>100</v>
      </c>
    </row>
    <row r="61" spans="1:14">
      <c r="A61" s="51" t="s">
        <v>40</v>
      </c>
      <c r="B61" s="38"/>
      <c r="C61" s="24">
        <f>C59+C60</f>
        <v>11102.9</v>
      </c>
      <c r="D61" s="24">
        <f>D59+D60</f>
        <v>8525.2999999999993</v>
      </c>
      <c r="E61" s="18">
        <f t="shared" si="67"/>
        <v>76.784443703897182</v>
      </c>
      <c r="F61" s="24">
        <f t="shared" ref="F61:G61" si="71">F59+F60</f>
        <v>0</v>
      </c>
      <c r="G61" s="24">
        <f t="shared" si="71"/>
        <v>0</v>
      </c>
      <c r="H61" s="18"/>
      <c r="I61" s="24">
        <f t="shared" ref="I61:J61" si="72">I59+I60</f>
        <v>8763.7999999999993</v>
      </c>
      <c r="J61" s="24">
        <f t="shared" si="72"/>
        <v>7271.5</v>
      </c>
      <c r="K61" s="18">
        <v>0</v>
      </c>
      <c r="L61" s="18">
        <f>SUM(L59:L60)</f>
        <v>2339.1</v>
      </c>
      <c r="M61" s="18">
        <f>SUM(M59:M60)</f>
        <v>1253.8</v>
      </c>
      <c r="N61" s="18">
        <f t="shared" si="36"/>
        <v>53.601812662990035</v>
      </c>
    </row>
    <row r="62" spans="1:14" ht="15.75" customHeight="1">
      <c r="A62" s="45" t="s">
        <v>80</v>
      </c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7"/>
    </row>
    <row r="63" spans="1:14">
      <c r="A63" s="58" t="s">
        <v>39</v>
      </c>
      <c r="B63" s="44"/>
      <c r="C63" s="16">
        <f t="shared" ref="C63" si="73">I63+L63+F63</f>
        <v>629</v>
      </c>
      <c r="D63" s="16">
        <f t="shared" ref="D63" si="74">J63+M63+G63</f>
        <v>628.20000000000005</v>
      </c>
      <c r="E63" s="16">
        <f t="shared" si="67"/>
        <v>99.872813990461054</v>
      </c>
      <c r="F63" s="22">
        <v>91</v>
      </c>
      <c r="G63" s="22">
        <v>91</v>
      </c>
      <c r="H63" s="16"/>
      <c r="I63" s="22">
        <v>176</v>
      </c>
      <c r="J63" s="22">
        <v>176</v>
      </c>
      <c r="K63" s="16"/>
      <c r="L63" s="16">
        <v>362</v>
      </c>
      <c r="M63" s="16">
        <v>361.2</v>
      </c>
      <c r="N63" s="16">
        <f t="shared" si="36"/>
        <v>99.779005524861873</v>
      </c>
    </row>
    <row r="64" spans="1:14">
      <c r="A64" s="51" t="s">
        <v>40</v>
      </c>
      <c r="B64" s="38"/>
      <c r="C64" s="24">
        <f>C63</f>
        <v>629</v>
      </c>
      <c r="D64" s="24">
        <f>D63</f>
        <v>628.20000000000005</v>
      </c>
      <c r="E64" s="16">
        <f t="shared" si="67"/>
        <v>99.872813990461054</v>
      </c>
      <c r="F64" s="24">
        <f t="shared" ref="F64:G64" si="75">F63</f>
        <v>91</v>
      </c>
      <c r="G64" s="24">
        <f t="shared" si="75"/>
        <v>91</v>
      </c>
      <c r="H64" s="16"/>
      <c r="I64" s="24">
        <f t="shared" ref="I64:J64" si="76">I63</f>
        <v>176</v>
      </c>
      <c r="J64" s="24">
        <f t="shared" si="76"/>
        <v>176</v>
      </c>
      <c r="K64" s="16">
        <v>0</v>
      </c>
      <c r="L64" s="18">
        <f>L63</f>
        <v>362</v>
      </c>
      <c r="M64" s="18">
        <f>M63</f>
        <v>361.2</v>
      </c>
      <c r="N64" s="18">
        <f t="shared" si="36"/>
        <v>99.779005524861873</v>
      </c>
    </row>
    <row r="65" spans="1:14" ht="15.75" customHeight="1">
      <c r="A65" s="45" t="s">
        <v>49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7"/>
    </row>
    <row r="66" spans="1:14">
      <c r="A66" s="58" t="s">
        <v>39</v>
      </c>
      <c r="B66" s="44"/>
      <c r="C66" s="16">
        <f t="shared" ref="C66" si="77">I66+L66+F66</f>
        <v>220</v>
      </c>
      <c r="D66" s="16">
        <f t="shared" ref="D66" si="78">J66+M66+G66</f>
        <v>82.5</v>
      </c>
      <c r="E66" s="16">
        <f t="shared" ref="E66:E67" si="79">D66/C66*100</f>
        <v>37.5</v>
      </c>
      <c r="F66" s="22"/>
      <c r="G66" s="22"/>
      <c r="H66" s="16"/>
      <c r="I66" s="22"/>
      <c r="J66" s="22"/>
      <c r="K66" s="16"/>
      <c r="L66" s="16">
        <v>220</v>
      </c>
      <c r="M66" s="16">
        <v>82.5</v>
      </c>
      <c r="N66" s="16">
        <f t="shared" si="36"/>
        <v>37.5</v>
      </c>
    </row>
    <row r="67" spans="1:14">
      <c r="A67" s="48" t="s">
        <v>31</v>
      </c>
      <c r="B67" s="44"/>
      <c r="C67" s="24">
        <f>C66</f>
        <v>220</v>
      </c>
      <c r="D67" s="24">
        <f>D66</f>
        <v>82.5</v>
      </c>
      <c r="E67" s="18">
        <f t="shared" si="79"/>
        <v>37.5</v>
      </c>
      <c r="F67" s="24">
        <f t="shared" ref="F67:G67" si="80">F66</f>
        <v>0</v>
      </c>
      <c r="G67" s="24">
        <f t="shared" si="80"/>
        <v>0</v>
      </c>
      <c r="H67" s="18"/>
      <c r="I67" s="24">
        <f t="shared" ref="I67:J67" si="81">I66</f>
        <v>0</v>
      </c>
      <c r="J67" s="24">
        <f t="shared" si="81"/>
        <v>0</v>
      </c>
      <c r="K67" s="18"/>
      <c r="L67" s="18">
        <f>L66</f>
        <v>220</v>
      </c>
      <c r="M67" s="18">
        <f>M66</f>
        <v>82.5</v>
      </c>
      <c r="N67" s="18">
        <f t="shared" si="36"/>
        <v>37.5</v>
      </c>
    </row>
    <row r="68" spans="1:14" ht="33" customHeight="1">
      <c r="A68" s="45" t="s">
        <v>50</v>
      </c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7"/>
    </row>
    <row r="69" spans="1:14" ht="33" customHeight="1">
      <c r="A69" s="58" t="s">
        <v>37</v>
      </c>
      <c r="B69" s="44"/>
      <c r="C69" s="16">
        <f t="shared" ref="C69" si="82">I69+L69+F69</f>
        <v>588.5</v>
      </c>
      <c r="D69" s="16">
        <f t="shared" ref="D69" si="83">J69+M69+G69</f>
        <v>342.2</v>
      </c>
      <c r="E69" s="16">
        <f t="shared" ref="E69:E70" si="84">D69/C69*100</f>
        <v>58.14783347493627</v>
      </c>
      <c r="F69" s="22"/>
      <c r="G69" s="22"/>
      <c r="H69" s="16"/>
      <c r="I69" s="22">
        <v>588.5</v>
      </c>
      <c r="J69" s="22">
        <v>342.2</v>
      </c>
      <c r="K69" s="16">
        <f t="shared" ref="K69:K70" si="85">J69/I69*100</f>
        <v>58.14783347493627</v>
      </c>
      <c r="L69" s="16">
        <v>0</v>
      </c>
      <c r="M69" s="16">
        <v>0</v>
      </c>
      <c r="N69" s="16"/>
    </row>
    <row r="70" spans="1:14">
      <c r="A70" s="48" t="s">
        <v>31</v>
      </c>
      <c r="B70" s="40"/>
      <c r="C70" s="24">
        <f>C69</f>
        <v>588.5</v>
      </c>
      <c r="D70" s="24">
        <f>D69</f>
        <v>342.2</v>
      </c>
      <c r="E70" s="18">
        <f t="shared" si="84"/>
        <v>58.14783347493627</v>
      </c>
      <c r="F70" s="24">
        <f t="shared" ref="F70:G70" si="86">F69</f>
        <v>0</v>
      </c>
      <c r="G70" s="24">
        <f t="shared" si="86"/>
        <v>0</v>
      </c>
      <c r="H70" s="18"/>
      <c r="I70" s="24">
        <f t="shared" ref="I70:J70" si="87">I69</f>
        <v>588.5</v>
      </c>
      <c r="J70" s="24">
        <f t="shared" si="87"/>
        <v>342.2</v>
      </c>
      <c r="K70" s="18">
        <f t="shared" si="85"/>
        <v>58.14783347493627</v>
      </c>
      <c r="L70" s="18">
        <f>L69</f>
        <v>0</v>
      </c>
      <c r="M70" s="18">
        <f>M69</f>
        <v>0</v>
      </c>
      <c r="N70" s="17"/>
    </row>
    <row r="71" spans="1:14" ht="33" customHeight="1">
      <c r="A71" s="45" t="s">
        <v>51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7"/>
    </row>
    <row r="72" spans="1:14">
      <c r="A72" s="96" t="s">
        <v>39</v>
      </c>
      <c r="B72" s="38"/>
      <c r="C72" s="16">
        <f t="shared" ref="C72" si="88">I72+L72+F72</f>
        <v>350</v>
      </c>
      <c r="D72" s="16">
        <f t="shared" ref="D72" si="89">J72+M72+G72</f>
        <v>169.32</v>
      </c>
      <c r="E72" s="16">
        <f t="shared" ref="E72:E77" si="90">D72/C72*100</f>
        <v>48.377142857142857</v>
      </c>
      <c r="F72" s="16"/>
      <c r="G72" s="16"/>
      <c r="H72" s="16"/>
      <c r="I72" s="16"/>
      <c r="J72" s="16"/>
      <c r="K72" s="16"/>
      <c r="L72" s="16">
        <v>350</v>
      </c>
      <c r="M72" s="16">
        <v>169.32</v>
      </c>
      <c r="N72" s="16">
        <f t="shared" si="36"/>
        <v>48.377142857142857</v>
      </c>
    </row>
    <row r="73" spans="1:14">
      <c r="A73" s="84" t="s">
        <v>31</v>
      </c>
      <c r="B73" s="84"/>
      <c r="C73" s="24">
        <f>C72</f>
        <v>350</v>
      </c>
      <c r="D73" s="24">
        <f>D72</f>
        <v>169.32</v>
      </c>
      <c r="E73" s="18">
        <f t="shared" si="90"/>
        <v>48.377142857142857</v>
      </c>
      <c r="F73" s="18"/>
      <c r="G73" s="18"/>
      <c r="H73" s="18"/>
      <c r="I73" s="18">
        <f t="shared" ref="I73:J73" si="91">I72</f>
        <v>0</v>
      </c>
      <c r="J73" s="18">
        <f t="shared" si="91"/>
        <v>0</v>
      </c>
      <c r="K73" s="18"/>
      <c r="L73" s="18">
        <f>L72</f>
        <v>350</v>
      </c>
      <c r="M73" s="18">
        <f>M72</f>
        <v>169.32</v>
      </c>
      <c r="N73" s="18">
        <f t="shared" si="36"/>
        <v>48.377142857142857</v>
      </c>
    </row>
    <row r="74" spans="1:14" ht="32.25" hidden="1" customHeight="1">
      <c r="A74" s="52" t="s">
        <v>110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4"/>
    </row>
    <row r="75" spans="1:14" hidden="1">
      <c r="A75" s="96" t="s">
        <v>39</v>
      </c>
      <c r="B75" s="38"/>
      <c r="C75" s="16">
        <f t="shared" ref="C75" si="92">I75+L75+F75</f>
        <v>0</v>
      </c>
      <c r="D75" s="16">
        <f t="shared" ref="D75" si="93">J75+M75+G75</f>
        <v>0</v>
      </c>
      <c r="E75" s="28"/>
      <c r="F75" s="29"/>
      <c r="G75" s="29"/>
      <c r="H75" s="28">
        <v>0</v>
      </c>
      <c r="I75" s="29"/>
      <c r="J75" s="29"/>
      <c r="K75" s="28"/>
      <c r="L75" s="28">
        <v>0</v>
      </c>
      <c r="M75" s="28">
        <v>0</v>
      </c>
      <c r="N75" s="28"/>
    </row>
    <row r="76" spans="1:14" hidden="1">
      <c r="A76" s="84" t="s">
        <v>31</v>
      </c>
      <c r="B76" s="84"/>
      <c r="C76" s="24">
        <f>C75</f>
        <v>0</v>
      </c>
      <c r="D76" s="24">
        <f>D75</f>
        <v>0</v>
      </c>
      <c r="E76" s="28"/>
      <c r="F76" s="29">
        <f t="shared" ref="F76:G76" si="94">F75</f>
        <v>0</v>
      </c>
      <c r="G76" s="29">
        <f t="shared" si="94"/>
        <v>0</v>
      </c>
      <c r="H76" s="28">
        <v>0</v>
      </c>
      <c r="I76" s="29">
        <f t="shared" ref="I76:J76" si="95">I75</f>
        <v>0</v>
      </c>
      <c r="J76" s="29">
        <f t="shared" si="95"/>
        <v>0</v>
      </c>
      <c r="K76" s="28"/>
      <c r="L76" s="29">
        <f>L75</f>
        <v>0</v>
      </c>
      <c r="M76" s="29">
        <f>M75</f>
        <v>0</v>
      </c>
      <c r="N76" s="29"/>
    </row>
    <row r="77" spans="1:14">
      <c r="A77" s="42" t="s">
        <v>53</v>
      </c>
      <c r="B77" s="38"/>
      <c r="C77" s="10">
        <f>C57+C61+C64+C67+C70+C73+C76</f>
        <v>186088.3</v>
      </c>
      <c r="D77" s="10">
        <f>D57+D61+D64+D67+D70+D73+D76</f>
        <v>21631.22</v>
      </c>
      <c r="E77" s="10">
        <f t="shared" si="90"/>
        <v>11.624169816157169</v>
      </c>
      <c r="F77" s="10">
        <f t="shared" ref="F77:G77" si="96">F57+F61+F64+F67+F70+F73+F76</f>
        <v>91</v>
      </c>
      <c r="G77" s="10">
        <f t="shared" si="96"/>
        <v>91</v>
      </c>
      <c r="H77" s="10"/>
      <c r="I77" s="10">
        <f t="shared" ref="I77:M77" si="97">I57+I61+I64+I67+I70+I73+I76</f>
        <v>157277.79999999999</v>
      </c>
      <c r="J77" s="10">
        <f t="shared" si="97"/>
        <v>16660.7</v>
      </c>
      <c r="K77" s="10">
        <f t="shared" ref="K77" si="98">J77/I77*100</f>
        <v>10.593166994960511</v>
      </c>
      <c r="L77" s="10">
        <f t="shared" si="97"/>
        <v>28719.5</v>
      </c>
      <c r="M77" s="10">
        <f t="shared" si="97"/>
        <v>4879.5199999999995</v>
      </c>
      <c r="N77" s="10">
        <f t="shared" si="36"/>
        <v>16.990267936419503</v>
      </c>
    </row>
    <row r="78" spans="1:14" ht="15.75" customHeight="1">
      <c r="A78" s="30" t="s">
        <v>20</v>
      </c>
      <c r="B78" s="64" t="s">
        <v>5</v>
      </c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6"/>
    </row>
    <row r="79" spans="1:14" ht="15.75" customHeight="1">
      <c r="A79" s="52" t="s">
        <v>52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4"/>
    </row>
    <row r="80" spans="1:14">
      <c r="A80" s="37" t="s">
        <v>39</v>
      </c>
      <c r="B80" s="38"/>
      <c r="C80" s="16">
        <f t="shared" ref="C80" si="99">I80+L80+F80</f>
        <v>2025</v>
      </c>
      <c r="D80" s="16">
        <f>J80+M80+G80</f>
        <v>258.7</v>
      </c>
      <c r="E80" s="16">
        <f t="shared" ref="E80:E81" si="100">D80/C80*100</f>
        <v>12.775308641975307</v>
      </c>
      <c r="F80" s="16"/>
      <c r="G80" s="16"/>
      <c r="H80" s="16"/>
      <c r="I80" s="16"/>
      <c r="J80" s="16"/>
      <c r="K80" s="16"/>
      <c r="L80" s="16">
        <v>2025</v>
      </c>
      <c r="M80" s="16">
        <v>258.7</v>
      </c>
      <c r="N80" s="16">
        <f t="shared" si="36"/>
        <v>12.775308641975307</v>
      </c>
    </row>
    <row r="81" spans="1:14" ht="15.75" customHeight="1">
      <c r="A81" s="39" t="s">
        <v>40</v>
      </c>
      <c r="B81" s="40"/>
      <c r="C81" s="18">
        <f>C80</f>
        <v>2025</v>
      </c>
      <c r="D81" s="18">
        <f>D80</f>
        <v>258.7</v>
      </c>
      <c r="E81" s="18">
        <f t="shared" si="100"/>
        <v>12.775308641975307</v>
      </c>
      <c r="F81" s="18">
        <f t="shared" ref="F81:G81" si="101">F80</f>
        <v>0</v>
      </c>
      <c r="G81" s="18">
        <f t="shared" si="101"/>
        <v>0</v>
      </c>
      <c r="H81" s="18"/>
      <c r="I81" s="18">
        <f t="shared" ref="I81:M81" si="102">I80</f>
        <v>0</v>
      </c>
      <c r="J81" s="18">
        <f t="shared" si="102"/>
        <v>0</v>
      </c>
      <c r="K81" s="8"/>
      <c r="L81" s="18">
        <f t="shared" si="102"/>
        <v>2025</v>
      </c>
      <c r="M81" s="18">
        <f t="shared" si="102"/>
        <v>258.7</v>
      </c>
      <c r="N81" s="18">
        <f t="shared" si="36"/>
        <v>12.775308641975307</v>
      </c>
    </row>
    <row r="82" spans="1:14" ht="15.75" customHeight="1">
      <c r="A82" s="52" t="s">
        <v>115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4"/>
    </row>
    <row r="83" spans="1:14">
      <c r="A83" s="37" t="s">
        <v>39</v>
      </c>
      <c r="B83" s="38"/>
      <c r="C83" s="16">
        <f t="shared" ref="C83" si="103">I83+L83+F83</f>
        <v>20</v>
      </c>
      <c r="D83" s="16">
        <f t="shared" ref="D83" si="104">J83+M83+G83</f>
        <v>9.9</v>
      </c>
      <c r="E83" s="16">
        <f t="shared" ref="E83:E87" si="105">D83/C83*100</f>
        <v>49.5</v>
      </c>
      <c r="F83" s="16"/>
      <c r="G83" s="16"/>
      <c r="H83" s="16"/>
      <c r="I83" s="16"/>
      <c r="J83" s="16"/>
      <c r="K83" s="16"/>
      <c r="L83" s="16">
        <v>20</v>
      </c>
      <c r="M83" s="16">
        <v>9.9</v>
      </c>
      <c r="N83" s="16">
        <f t="shared" si="36"/>
        <v>49.5</v>
      </c>
    </row>
    <row r="84" spans="1:14" ht="34.5" customHeight="1">
      <c r="A84" s="37" t="s">
        <v>44</v>
      </c>
      <c r="B84" s="38"/>
      <c r="C84" s="16">
        <f t="shared" ref="C84:C86" si="106">I84+L84+F84</f>
        <v>50</v>
      </c>
      <c r="D84" s="16">
        <f t="shared" ref="D84:D86" si="107">J84+M84+G84</f>
        <v>50</v>
      </c>
      <c r="E84" s="16">
        <f t="shared" si="105"/>
        <v>100</v>
      </c>
      <c r="F84" s="16"/>
      <c r="G84" s="16"/>
      <c r="H84" s="16"/>
      <c r="I84" s="16"/>
      <c r="J84" s="16"/>
      <c r="K84" s="16"/>
      <c r="L84" s="16">
        <v>50</v>
      </c>
      <c r="M84" s="16">
        <v>50</v>
      </c>
      <c r="N84" s="16">
        <f t="shared" si="36"/>
        <v>100</v>
      </c>
    </row>
    <row r="85" spans="1:14" ht="18" customHeight="1">
      <c r="A85" s="58" t="s">
        <v>45</v>
      </c>
      <c r="B85" s="44"/>
      <c r="C85" s="16">
        <f t="shared" si="106"/>
        <v>130</v>
      </c>
      <c r="D85" s="16">
        <f t="shared" si="107"/>
        <v>0</v>
      </c>
      <c r="E85" s="16">
        <f t="shared" si="105"/>
        <v>0</v>
      </c>
      <c r="F85" s="16"/>
      <c r="G85" s="16"/>
      <c r="H85" s="16"/>
      <c r="I85" s="16"/>
      <c r="J85" s="16"/>
      <c r="K85" s="16"/>
      <c r="L85" s="16">
        <v>130</v>
      </c>
      <c r="M85" s="16">
        <v>0</v>
      </c>
      <c r="N85" s="16">
        <f t="shared" si="36"/>
        <v>0</v>
      </c>
    </row>
    <row r="86" spans="1:14" ht="35.25" customHeight="1">
      <c r="A86" s="58" t="s">
        <v>46</v>
      </c>
      <c r="B86" s="44"/>
      <c r="C86" s="16">
        <f t="shared" si="106"/>
        <v>0</v>
      </c>
      <c r="D86" s="16">
        <f t="shared" si="107"/>
        <v>0</v>
      </c>
      <c r="E86" s="16"/>
      <c r="F86" s="16"/>
      <c r="G86" s="16"/>
      <c r="H86" s="16"/>
      <c r="I86" s="16"/>
      <c r="J86" s="16"/>
      <c r="K86" s="16"/>
      <c r="L86" s="16">
        <v>0</v>
      </c>
      <c r="M86" s="16">
        <v>0</v>
      </c>
      <c r="N86" s="16"/>
    </row>
    <row r="87" spans="1:14" ht="17.25" customHeight="1">
      <c r="A87" s="48" t="s">
        <v>40</v>
      </c>
      <c r="B87" s="40"/>
      <c r="C87" s="18">
        <f>C83+C84+C85+C86</f>
        <v>200</v>
      </c>
      <c r="D87" s="18">
        <f>D83+D84+D85+D86</f>
        <v>59.9</v>
      </c>
      <c r="E87" s="18">
        <f t="shared" si="105"/>
        <v>29.95</v>
      </c>
      <c r="F87" s="18">
        <f t="shared" ref="F87:G87" si="108">F83+F84+F85+F86</f>
        <v>0</v>
      </c>
      <c r="G87" s="18">
        <f t="shared" si="108"/>
        <v>0</v>
      </c>
      <c r="H87" s="18"/>
      <c r="I87" s="18">
        <f t="shared" ref="I87:J87" si="109">I83+I84+I85+I86</f>
        <v>0</v>
      </c>
      <c r="J87" s="18">
        <f t="shared" si="109"/>
        <v>0</v>
      </c>
      <c r="K87" s="18"/>
      <c r="L87" s="18">
        <f>SUM(L83:L86)</f>
        <v>200</v>
      </c>
      <c r="M87" s="18">
        <f>SUM(M83:M86)</f>
        <v>59.9</v>
      </c>
      <c r="N87" s="18">
        <f t="shared" si="36"/>
        <v>29.95</v>
      </c>
    </row>
    <row r="88" spans="1:14" ht="19.5" customHeight="1">
      <c r="A88" s="67" t="s">
        <v>112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9"/>
    </row>
    <row r="89" spans="1:14" ht="17.25" customHeight="1">
      <c r="A89" s="37" t="s">
        <v>39</v>
      </c>
      <c r="B89" s="38"/>
      <c r="C89" s="16">
        <f t="shared" ref="C89:C90" si="110">I89+L89+F89</f>
        <v>0</v>
      </c>
      <c r="D89" s="16">
        <f t="shared" ref="D89:D90" si="111">J89+M89+G89</f>
        <v>0</v>
      </c>
      <c r="E89" s="16"/>
      <c r="F89" s="18"/>
      <c r="G89" s="18"/>
      <c r="H89" s="16"/>
      <c r="I89" s="18"/>
      <c r="J89" s="18"/>
      <c r="K89" s="16"/>
      <c r="L89" s="16"/>
      <c r="M89" s="16"/>
      <c r="N89" s="16"/>
    </row>
    <row r="90" spans="1:14" ht="32.25" customHeight="1">
      <c r="A90" s="37" t="s">
        <v>44</v>
      </c>
      <c r="B90" s="38"/>
      <c r="C90" s="16">
        <f t="shared" si="110"/>
        <v>6299.8</v>
      </c>
      <c r="D90" s="16">
        <f t="shared" si="111"/>
        <v>0</v>
      </c>
      <c r="E90" s="16"/>
      <c r="F90" s="18"/>
      <c r="G90" s="18"/>
      <c r="H90" s="16"/>
      <c r="I90" s="18">
        <v>5499.8</v>
      </c>
      <c r="J90" s="18">
        <v>0</v>
      </c>
      <c r="K90" s="16"/>
      <c r="L90" s="16">
        <v>800</v>
      </c>
      <c r="M90" s="16">
        <v>0</v>
      </c>
      <c r="N90" s="16">
        <f t="shared" si="36"/>
        <v>0</v>
      </c>
    </row>
    <row r="91" spans="1:14" ht="17.25" customHeight="1">
      <c r="A91" s="48" t="s">
        <v>40</v>
      </c>
      <c r="B91" s="40"/>
      <c r="C91" s="18">
        <f>C89+C90</f>
        <v>6299.8</v>
      </c>
      <c r="D91" s="18">
        <f>D89+D90</f>
        <v>0</v>
      </c>
      <c r="E91" s="16"/>
      <c r="F91" s="18">
        <f t="shared" ref="F91:G91" si="112">F89+F90</f>
        <v>0</v>
      </c>
      <c r="G91" s="18">
        <f t="shared" si="112"/>
        <v>0</v>
      </c>
      <c r="H91" s="16"/>
      <c r="I91" s="18">
        <f t="shared" ref="I91:J91" si="113">I89+I90</f>
        <v>5499.8</v>
      </c>
      <c r="J91" s="18">
        <f t="shared" si="113"/>
        <v>0</v>
      </c>
      <c r="K91" s="16"/>
      <c r="L91" s="18">
        <f t="shared" ref="L91:N91" si="114">L89+L90</f>
        <v>800</v>
      </c>
      <c r="M91" s="18">
        <f t="shared" si="114"/>
        <v>0</v>
      </c>
      <c r="N91" s="18">
        <f t="shared" si="114"/>
        <v>0</v>
      </c>
    </row>
    <row r="92" spans="1:14" ht="15.75" customHeight="1">
      <c r="A92" s="42" t="s">
        <v>53</v>
      </c>
      <c r="B92" s="38"/>
      <c r="C92" s="8">
        <f>C81+C87+C91</f>
        <v>8524.7999999999993</v>
      </c>
      <c r="D92" s="8">
        <f>D81+D87+D91</f>
        <v>318.59999999999997</v>
      </c>
      <c r="E92" s="8">
        <f t="shared" ref="E92" si="115">D92/C92*100</f>
        <v>3.7373310810810807</v>
      </c>
      <c r="F92" s="8">
        <f t="shared" ref="F92:G92" si="116">F81+F87+F91</f>
        <v>0</v>
      </c>
      <c r="G92" s="8">
        <f t="shared" si="116"/>
        <v>0</v>
      </c>
      <c r="H92" s="8"/>
      <c r="I92" s="8">
        <f t="shared" ref="I92:M92" si="117">I81+I87+I91</f>
        <v>5499.8</v>
      </c>
      <c r="J92" s="8">
        <f t="shared" si="117"/>
        <v>0</v>
      </c>
      <c r="K92" s="8"/>
      <c r="L92" s="8">
        <f t="shared" si="117"/>
        <v>3025</v>
      </c>
      <c r="M92" s="8">
        <f t="shared" si="117"/>
        <v>318.59999999999997</v>
      </c>
      <c r="N92" s="8">
        <f t="shared" si="36"/>
        <v>10.532231404958676</v>
      </c>
    </row>
    <row r="93" spans="1:14" ht="16.5" customHeight="1">
      <c r="A93" s="31" t="s">
        <v>21</v>
      </c>
      <c r="B93" s="55" t="s">
        <v>6</v>
      </c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7"/>
    </row>
    <row r="94" spans="1:14" ht="32.25" customHeight="1">
      <c r="A94" s="45" t="s">
        <v>109</v>
      </c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7"/>
    </row>
    <row r="95" spans="1:14" s="2" customFormat="1">
      <c r="A95" s="35" t="s">
        <v>39</v>
      </c>
      <c r="B95" s="44"/>
      <c r="C95" s="16">
        <f t="shared" ref="C95" si="118">I95+L95+F95</f>
        <v>9696.7000000000007</v>
      </c>
      <c r="D95" s="16">
        <f t="shared" ref="D95" si="119">J95+M95+G95</f>
        <v>4708.8</v>
      </c>
      <c r="E95" s="16">
        <f t="shared" ref="E95:E97" si="120">D95/C95*100</f>
        <v>48.560850598657275</v>
      </c>
      <c r="F95" s="16"/>
      <c r="G95" s="16"/>
      <c r="H95" s="16"/>
      <c r="I95" s="16"/>
      <c r="J95" s="16"/>
      <c r="K95" s="16"/>
      <c r="L95" s="32">
        <v>9696.7000000000007</v>
      </c>
      <c r="M95" s="32">
        <v>4708.8</v>
      </c>
      <c r="N95" s="16">
        <f t="shared" si="36"/>
        <v>48.560850598657275</v>
      </c>
    </row>
    <row r="96" spans="1:14" ht="30.75" hidden="1" customHeight="1">
      <c r="A96" s="35" t="s">
        <v>54</v>
      </c>
      <c r="B96" s="44"/>
      <c r="C96" s="16">
        <v>0</v>
      </c>
      <c r="D96" s="16">
        <v>0</v>
      </c>
      <c r="E96" s="16" t="e">
        <f t="shared" si="120"/>
        <v>#DIV/0!</v>
      </c>
      <c r="F96" s="16"/>
      <c r="G96" s="16"/>
      <c r="H96" s="16"/>
      <c r="I96" s="16"/>
      <c r="J96" s="16"/>
      <c r="K96" s="16"/>
      <c r="L96" s="27">
        <f t="shared" si="59"/>
        <v>0</v>
      </c>
      <c r="M96" s="27">
        <f t="shared" si="60"/>
        <v>0</v>
      </c>
      <c r="N96" s="17" t="e">
        <f t="shared" si="36"/>
        <v>#DIV/0!</v>
      </c>
    </row>
    <row r="97" spans="1:14">
      <c r="A97" s="42" t="s">
        <v>40</v>
      </c>
      <c r="B97" s="43"/>
      <c r="C97" s="18">
        <f>C95+C96</f>
        <v>9696.7000000000007</v>
      </c>
      <c r="D97" s="18">
        <f>D95+D96</f>
        <v>4708.8</v>
      </c>
      <c r="E97" s="18">
        <f t="shared" si="120"/>
        <v>48.560850598657275</v>
      </c>
      <c r="F97" s="18">
        <f t="shared" ref="F97:G97" si="121">F95+F96</f>
        <v>0</v>
      </c>
      <c r="G97" s="18">
        <f t="shared" si="121"/>
        <v>0</v>
      </c>
      <c r="H97" s="18"/>
      <c r="I97" s="18">
        <f t="shared" ref="I97:J97" si="122">I95+I96</f>
        <v>0</v>
      </c>
      <c r="J97" s="18">
        <f t="shared" si="122"/>
        <v>0</v>
      </c>
      <c r="K97" s="18"/>
      <c r="L97" s="33">
        <f>SUM(L95:L96)</f>
        <v>9696.7000000000007</v>
      </c>
      <c r="M97" s="33">
        <f>SUM(M95:M96)</f>
        <v>4708.8</v>
      </c>
      <c r="N97" s="18">
        <f t="shared" si="36"/>
        <v>48.560850598657275</v>
      </c>
    </row>
    <row r="98" spans="1:14" ht="17.25" customHeight="1">
      <c r="A98" s="52" t="s">
        <v>55</v>
      </c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4"/>
    </row>
    <row r="99" spans="1:14">
      <c r="A99" s="35" t="s">
        <v>39</v>
      </c>
      <c r="B99" s="44"/>
      <c r="C99" s="16">
        <f t="shared" ref="C99" si="123">I99+L99+F99</f>
        <v>7285.2</v>
      </c>
      <c r="D99" s="16">
        <f t="shared" ref="D99" si="124">J99+M99+G99</f>
        <v>4108.8999999999996</v>
      </c>
      <c r="E99" s="16">
        <f t="shared" ref="E99:E100" si="125">D99/C99*100</f>
        <v>56.40064788887058</v>
      </c>
      <c r="F99" s="16"/>
      <c r="G99" s="16"/>
      <c r="H99" s="16"/>
      <c r="I99" s="16"/>
      <c r="J99" s="16"/>
      <c r="K99" s="16"/>
      <c r="L99" s="16">
        <v>7285.2</v>
      </c>
      <c r="M99" s="16">
        <v>4108.8999999999996</v>
      </c>
      <c r="N99" s="16">
        <f t="shared" ref="N99:N155" si="126">M99/L99*100</f>
        <v>56.40064788887058</v>
      </c>
    </row>
    <row r="100" spans="1:14">
      <c r="A100" s="39" t="s">
        <v>40</v>
      </c>
      <c r="B100" s="40"/>
      <c r="C100" s="18">
        <f>C99</f>
        <v>7285.2</v>
      </c>
      <c r="D100" s="18">
        <f>D99</f>
        <v>4108.8999999999996</v>
      </c>
      <c r="E100" s="18">
        <f t="shared" si="125"/>
        <v>56.40064788887058</v>
      </c>
      <c r="F100" s="18">
        <f t="shared" ref="F100:G100" si="127">F99</f>
        <v>0</v>
      </c>
      <c r="G100" s="18">
        <f t="shared" si="127"/>
        <v>0</v>
      </c>
      <c r="H100" s="18"/>
      <c r="I100" s="18">
        <f t="shared" ref="I100:J100" si="128">I99</f>
        <v>0</v>
      </c>
      <c r="J100" s="18">
        <f t="shared" si="128"/>
        <v>0</v>
      </c>
      <c r="K100" s="18"/>
      <c r="L100" s="18">
        <f>L99</f>
        <v>7285.2</v>
      </c>
      <c r="M100" s="18">
        <f>M99</f>
        <v>4108.8999999999996</v>
      </c>
      <c r="N100" s="18">
        <f t="shared" si="126"/>
        <v>56.40064788887058</v>
      </c>
    </row>
    <row r="101" spans="1:14" ht="34.5" customHeight="1">
      <c r="A101" s="52" t="s">
        <v>56</v>
      </c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4"/>
    </row>
    <row r="102" spans="1:14" ht="18.75" customHeight="1">
      <c r="A102" s="35" t="s">
        <v>39</v>
      </c>
      <c r="B102" s="44"/>
      <c r="C102" s="16">
        <f t="shared" ref="C102" si="129">I102+L102+F102</f>
        <v>850</v>
      </c>
      <c r="D102" s="16">
        <f t="shared" ref="D102" si="130">J102+M102+G102</f>
        <v>198.6</v>
      </c>
      <c r="E102" s="16">
        <f t="shared" ref="E102:E105" si="131">D102/C102*100</f>
        <v>23.36470588235294</v>
      </c>
      <c r="F102" s="16"/>
      <c r="G102" s="16"/>
      <c r="H102" s="16"/>
      <c r="I102" s="16"/>
      <c r="J102" s="16"/>
      <c r="K102" s="16"/>
      <c r="L102" s="16">
        <v>850</v>
      </c>
      <c r="M102" s="16">
        <v>198.6</v>
      </c>
      <c r="N102" s="16">
        <f t="shared" si="126"/>
        <v>23.36470588235294</v>
      </c>
    </row>
    <row r="103" spans="1:14" ht="34.5" hidden="1" customHeight="1">
      <c r="A103" s="35" t="s">
        <v>54</v>
      </c>
      <c r="B103" s="44"/>
      <c r="C103" s="18">
        <f>C102</f>
        <v>850</v>
      </c>
      <c r="D103" s="18">
        <f>D102</f>
        <v>198.6</v>
      </c>
      <c r="E103" s="16">
        <f t="shared" si="131"/>
        <v>23.36470588235294</v>
      </c>
      <c r="F103" s="16"/>
      <c r="G103" s="16"/>
      <c r="H103" s="16"/>
      <c r="I103" s="16"/>
      <c r="J103" s="16"/>
      <c r="K103" s="16"/>
      <c r="L103" s="27">
        <f t="shared" ref="L103:L131" si="132">C103-F103-I103</f>
        <v>850</v>
      </c>
      <c r="M103" s="27">
        <f t="shared" ref="M103:M131" si="133">D103-G103-J103</f>
        <v>198.6</v>
      </c>
      <c r="N103" s="17">
        <f t="shared" si="126"/>
        <v>23.36470588235294</v>
      </c>
    </row>
    <row r="104" spans="1:14">
      <c r="A104" s="39" t="s">
        <v>40</v>
      </c>
      <c r="B104" s="40"/>
      <c r="C104" s="18">
        <f>C102</f>
        <v>850</v>
      </c>
      <c r="D104" s="18">
        <f>D102</f>
        <v>198.6</v>
      </c>
      <c r="E104" s="16">
        <f t="shared" si="131"/>
        <v>23.36470588235294</v>
      </c>
      <c r="F104" s="18"/>
      <c r="G104" s="18">
        <f t="shared" ref="G104" si="134">G102+G103</f>
        <v>0</v>
      </c>
      <c r="H104" s="16"/>
      <c r="I104" s="18"/>
      <c r="J104" s="18">
        <f t="shared" ref="J104" si="135">J102+J103</f>
        <v>0</v>
      </c>
      <c r="K104" s="16"/>
      <c r="L104" s="18">
        <f>L103</f>
        <v>850</v>
      </c>
      <c r="M104" s="18">
        <f>M103</f>
        <v>198.6</v>
      </c>
      <c r="N104" s="18">
        <f t="shared" si="126"/>
        <v>23.36470588235294</v>
      </c>
    </row>
    <row r="105" spans="1:14">
      <c r="A105" s="51" t="s">
        <v>53</v>
      </c>
      <c r="B105" s="43"/>
      <c r="C105" s="8">
        <f>C97+C100+C104</f>
        <v>17831.900000000001</v>
      </c>
      <c r="D105" s="8">
        <f>D97+D100+D104</f>
        <v>9016.3000000000011</v>
      </c>
      <c r="E105" s="8">
        <f t="shared" si="131"/>
        <v>50.562755511190616</v>
      </c>
      <c r="F105" s="8"/>
      <c r="G105" s="8">
        <f t="shared" ref="G105" si="136">G97+G100+G104</f>
        <v>0</v>
      </c>
      <c r="H105" s="8"/>
      <c r="I105" s="8"/>
      <c r="J105" s="8">
        <f t="shared" ref="J105" si="137">J97+J100+J104</f>
        <v>0</v>
      </c>
      <c r="K105" s="8"/>
      <c r="L105" s="8">
        <f>L97+L100+L104</f>
        <v>17831.900000000001</v>
      </c>
      <c r="M105" s="8">
        <f>M97+M100+M104</f>
        <v>9016.3000000000011</v>
      </c>
      <c r="N105" s="8">
        <f t="shared" si="126"/>
        <v>50.562755511190616</v>
      </c>
    </row>
    <row r="106" spans="1:14" ht="15.75" customHeight="1">
      <c r="A106" s="26" t="s">
        <v>22</v>
      </c>
      <c r="B106" s="55" t="s">
        <v>7</v>
      </c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7"/>
    </row>
    <row r="107" spans="1:14" ht="33.75" customHeight="1">
      <c r="A107" s="52" t="s">
        <v>57</v>
      </c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4"/>
    </row>
    <row r="108" spans="1:14" ht="28.5" customHeight="1">
      <c r="A108" s="35" t="s">
        <v>44</v>
      </c>
      <c r="B108" s="44"/>
      <c r="C108" s="16">
        <f t="shared" ref="C108" si="138">I108+L108+F108</f>
        <v>8454.2999999999993</v>
      </c>
      <c r="D108" s="16">
        <f t="shared" ref="D108" si="139">J108+M108+G108</f>
        <v>7811.1</v>
      </c>
      <c r="E108" s="16">
        <f t="shared" ref="E108:E113" si="140">D108/C108*100</f>
        <v>92.392037188176445</v>
      </c>
      <c r="F108" s="16"/>
      <c r="G108" s="16"/>
      <c r="H108" s="16"/>
      <c r="I108" s="16"/>
      <c r="J108" s="16"/>
      <c r="K108" s="16"/>
      <c r="L108" s="32">
        <v>8454.2999999999993</v>
      </c>
      <c r="M108" s="32">
        <v>7811.1</v>
      </c>
      <c r="N108" s="16">
        <f t="shared" si="126"/>
        <v>92.392037188176445</v>
      </c>
    </row>
    <row r="109" spans="1:14">
      <c r="A109" s="58" t="s">
        <v>45</v>
      </c>
      <c r="B109" s="44"/>
      <c r="C109" s="16">
        <f t="shared" ref="C109:C112" si="141">I109+L109+F109</f>
        <v>613</v>
      </c>
      <c r="D109" s="16">
        <f t="shared" ref="D109:D112" si="142">J109+M109+G109</f>
        <v>567.5</v>
      </c>
      <c r="E109" s="16">
        <f t="shared" si="140"/>
        <v>92.577487765089728</v>
      </c>
      <c r="F109" s="16"/>
      <c r="G109" s="16"/>
      <c r="H109" s="16"/>
      <c r="I109" s="16"/>
      <c r="J109" s="16"/>
      <c r="K109" s="16"/>
      <c r="L109" s="32">
        <v>613</v>
      </c>
      <c r="M109" s="32">
        <v>567.5</v>
      </c>
      <c r="N109" s="16">
        <f t="shared" si="126"/>
        <v>92.577487765089728</v>
      </c>
    </row>
    <row r="110" spans="1:14" ht="30.75" hidden="1" customHeight="1">
      <c r="A110" s="58" t="s">
        <v>46</v>
      </c>
      <c r="B110" s="44"/>
      <c r="C110" s="16">
        <f t="shared" si="141"/>
        <v>0</v>
      </c>
      <c r="D110" s="16">
        <f t="shared" si="142"/>
        <v>0</v>
      </c>
      <c r="E110" s="16" t="e">
        <f t="shared" si="140"/>
        <v>#DIV/0!</v>
      </c>
      <c r="F110" s="16"/>
      <c r="G110" s="16"/>
      <c r="H110" s="16"/>
      <c r="I110" s="16"/>
      <c r="J110" s="16"/>
      <c r="K110" s="16"/>
      <c r="L110" s="32">
        <v>0</v>
      </c>
      <c r="M110" s="32">
        <v>0</v>
      </c>
      <c r="N110" s="16" t="e">
        <f t="shared" si="126"/>
        <v>#DIV/0!</v>
      </c>
    </row>
    <row r="111" spans="1:14" ht="33.75" customHeight="1">
      <c r="A111" s="58" t="s">
        <v>58</v>
      </c>
      <c r="B111" s="44"/>
      <c r="C111" s="16">
        <f t="shared" si="141"/>
        <v>50</v>
      </c>
      <c r="D111" s="16">
        <f t="shared" si="142"/>
        <v>40</v>
      </c>
      <c r="E111" s="16">
        <f t="shared" si="140"/>
        <v>80</v>
      </c>
      <c r="F111" s="16"/>
      <c r="G111" s="16"/>
      <c r="H111" s="16"/>
      <c r="I111" s="16"/>
      <c r="J111" s="16"/>
      <c r="K111" s="16"/>
      <c r="L111" s="32">
        <v>50</v>
      </c>
      <c r="M111" s="32">
        <v>40</v>
      </c>
      <c r="N111" s="16">
        <f t="shared" si="126"/>
        <v>80</v>
      </c>
    </row>
    <row r="112" spans="1:14" ht="33.75" customHeight="1">
      <c r="A112" s="58" t="s">
        <v>99</v>
      </c>
      <c r="B112" s="44"/>
      <c r="C112" s="16">
        <f t="shared" si="141"/>
        <v>500</v>
      </c>
      <c r="D112" s="16">
        <f t="shared" si="142"/>
        <v>255</v>
      </c>
      <c r="E112" s="16">
        <f t="shared" si="140"/>
        <v>51</v>
      </c>
      <c r="F112" s="16"/>
      <c r="G112" s="16"/>
      <c r="H112" s="16"/>
      <c r="I112" s="16">
        <v>500</v>
      </c>
      <c r="J112" s="16">
        <v>255</v>
      </c>
      <c r="K112" s="16">
        <f>J112/I112*100</f>
        <v>51</v>
      </c>
      <c r="L112" s="32"/>
      <c r="M112" s="32"/>
      <c r="N112" s="16"/>
    </row>
    <row r="113" spans="1:14">
      <c r="A113" s="39" t="s">
        <v>40</v>
      </c>
      <c r="B113" s="40"/>
      <c r="C113" s="33">
        <f>C108+C109+C111+C112</f>
        <v>9617.2999999999993</v>
      </c>
      <c r="D113" s="33">
        <f>D108+D109+D111+D112</f>
        <v>8673.6</v>
      </c>
      <c r="E113" s="18">
        <f t="shared" si="140"/>
        <v>90.187474655048732</v>
      </c>
      <c r="F113" s="18">
        <f t="shared" ref="F113:G113" si="143">F108+F109+F110+F111+F112</f>
        <v>0</v>
      </c>
      <c r="G113" s="18">
        <f t="shared" si="143"/>
        <v>0</v>
      </c>
      <c r="H113" s="18"/>
      <c r="I113" s="18">
        <f t="shared" ref="I113:J113" si="144">I108+I109+I110+I111+I112</f>
        <v>500</v>
      </c>
      <c r="J113" s="18">
        <f t="shared" si="144"/>
        <v>255</v>
      </c>
      <c r="K113" s="8">
        <f>J113/I113*100</f>
        <v>51</v>
      </c>
      <c r="L113" s="33">
        <f>L108+L109+L111+L112</f>
        <v>9117.2999999999993</v>
      </c>
      <c r="M113" s="33">
        <f>M108+M109+M111+M112</f>
        <v>8418.6</v>
      </c>
      <c r="N113" s="18">
        <f t="shared" si="126"/>
        <v>92.336547004047262</v>
      </c>
    </row>
    <row r="114" spans="1:14" ht="15.75" customHeight="1">
      <c r="A114" s="52" t="s">
        <v>59</v>
      </c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4"/>
    </row>
    <row r="115" spans="1:14">
      <c r="A115" s="35" t="s">
        <v>39</v>
      </c>
      <c r="B115" s="44"/>
      <c r="C115" s="16">
        <f t="shared" ref="C115" si="145">I115+L115+F115</f>
        <v>400</v>
      </c>
      <c r="D115" s="16">
        <f t="shared" ref="D115" si="146">J115+M115+G115</f>
        <v>300</v>
      </c>
      <c r="E115" s="16">
        <f t="shared" ref="E115:E116" si="147">D115/C115*100</f>
        <v>75</v>
      </c>
      <c r="F115" s="16"/>
      <c r="G115" s="16"/>
      <c r="H115" s="16"/>
      <c r="I115" s="16"/>
      <c r="J115" s="16"/>
      <c r="K115" s="16"/>
      <c r="L115" s="16">
        <v>400</v>
      </c>
      <c r="M115" s="16">
        <v>300</v>
      </c>
      <c r="N115" s="16">
        <f t="shared" si="126"/>
        <v>75</v>
      </c>
    </row>
    <row r="116" spans="1:14">
      <c r="A116" s="39" t="s">
        <v>40</v>
      </c>
      <c r="B116" s="40"/>
      <c r="C116" s="18">
        <f>C115</f>
        <v>400</v>
      </c>
      <c r="D116" s="18">
        <f>D115</f>
        <v>300</v>
      </c>
      <c r="E116" s="18">
        <f t="shared" si="147"/>
        <v>75</v>
      </c>
      <c r="F116" s="18">
        <f t="shared" ref="F116:G116" si="148">F115</f>
        <v>0</v>
      </c>
      <c r="G116" s="18">
        <f t="shared" si="148"/>
        <v>0</v>
      </c>
      <c r="H116" s="18"/>
      <c r="I116" s="18">
        <f t="shared" ref="I116:J116" si="149">I115</f>
        <v>0</v>
      </c>
      <c r="J116" s="18">
        <f t="shared" si="149"/>
        <v>0</v>
      </c>
      <c r="K116" s="18"/>
      <c r="L116" s="18">
        <f>L115</f>
        <v>400</v>
      </c>
      <c r="M116" s="18">
        <f>M115</f>
        <v>300</v>
      </c>
      <c r="N116" s="18">
        <f t="shared" si="126"/>
        <v>75</v>
      </c>
    </row>
    <row r="117" spans="1:14" ht="15.75" customHeight="1">
      <c r="A117" s="52" t="s">
        <v>60</v>
      </c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4"/>
    </row>
    <row r="118" spans="1:14">
      <c r="A118" s="35" t="s">
        <v>39</v>
      </c>
      <c r="B118" s="44"/>
      <c r="C118" s="16">
        <f t="shared" ref="C118:C119" si="150">I118+L118+F118</f>
        <v>240</v>
      </c>
      <c r="D118" s="16">
        <f t="shared" ref="D118:D119" si="151">J118+M118+G118</f>
        <v>74</v>
      </c>
      <c r="E118" s="16">
        <f t="shared" ref="E118:E121" si="152">D118/C118*100</f>
        <v>30.833333333333336</v>
      </c>
      <c r="F118" s="16"/>
      <c r="G118" s="16"/>
      <c r="H118" s="16"/>
      <c r="I118" s="16"/>
      <c r="J118" s="16"/>
      <c r="K118" s="16"/>
      <c r="L118" s="16">
        <v>240</v>
      </c>
      <c r="M118" s="16">
        <v>74</v>
      </c>
      <c r="N118" s="16">
        <f t="shared" si="126"/>
        <v>30.833333333333336</v>
      </c>
    </row>
    <row r="119" spans="1:14" ht="30" customHeight="1">
      <c r="A119" s="35" t="s">
        <v>44</v>
      </c>
      <c r="B119" s="44"/>
      <c r="C119" s="16">
        <f t="shared" si="150"/>
        <v>60</v>
      </c>
      <c r="D119" s="16">
        <f t="shared" si="151"/>
        <v>18</v>
      </c>
      <c r="E119" s="16">
        <f t="shared" si="152"/>
        <v>30</v>
      </c>
      <c r="F119" s="16"/>
      <c r="G119" s="16"/>
      <c r="H119" s="16"/>
      <c r="I119" s="16"/>
      <c r="J119" s="16"/>
      <c r="K119" s="16"/>
      <c r="L119" s="16">
        <v>60</v>
      </c>
      <c r="M119" s="16">
        <v>18</v>
      </c>
      <c r="N119" s="16">
        <f t="shared" si="126"/>
        <v>30</v>
      </c>
    </row>
    <row r="120" spans="1:14" ht="30.75" hidden="1" customHeight="1">
      <c r="A120" s="58" t="s">
        <v>58</v>
      </c>
      <c r="B120" s="44"/>
      <c r="C120" s="16">
        <v>0</v>
      </c>
      <c r="D120" s="16">
        <v>0</v>
      </c>
      <c r="E120" s="16" t="e">
        <f t="shared" si="152"/>
        <v>#DIV/0!</v>
      </c>
      <c r="F120" s="16"/>
      <c r="G120" s="16"/>
      <c r="H120" s="16"/>
      <c r="I120" s="16"/>
      <c r="J120" s="16"/>
      <c r="K120" s="16"/>
      <c r="L120" s="17">
        <f t="shared" si="132"/>
        <v>0</v>
      </c>
      <c r="M120" s="17">
        <f t="shared" si="133"/>
        <v>0</v>
      </c>
      <c r="N120" s="17" t="e">
        <f t="shared" si="126"/>
        <v>#DIV/0!</v>
      </c>
    </row>
    <row r="121" spans="1:14">
      <c r="A121" s="39" t="s">
        <v>40</v>
      </c>
      <c r="B121" s="40"/>
      <c r="C121" s="18">
        <f>C118+C119+C120</f>
        <v>300</v>
      </c>
      <c r="D121" s="18">
        <f>D118+D119+D120</f>
        <v>92</v>
      </c>
      <c r="E121" s="18">
        <f t="shared" si="152"/>
        <v>30.666666666666664</v>
      </c>
      <c r="F121" s="18">
        <f t="shared" ref="F121:G121" si="153">F118+F119+F120</f>
        <v>0</v>
      </c>
      <c r="G121" s="18">
        <f t="shared" si="153"/>
        <v>0</v>
      </c>
      <c r="H121" s="18"/>
      <c r="I121" s="18">
        <f t="shared" ref="I121:J121" si="154">I118+I119+I120</f>
        <v>0</v>
      </c>
      <c r="J121" s="18">
        <f t="shared" si="154"/>
        <v>0</v>
      </c>
      <c r="K121" s="18"/>
      <c r="L121" s="18">
        <f>SUM(L118:L120)</f>
        <v>300</v>
      </c>
      <c r="M121" s="18">
        <f>SUM(M118:M120)</f>
        <v>92</v>
      </c>
      <c r="N121" s="18">
        <f t="shared" si="126"/>
        <v>30.666666666666664</v>
      </c>
    </row>
    <row r="122" spans="1:14" ht="15.75" customHeight="1">
      <c r="A122" s="45" t="s">
        <v>61</v>
      </c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7"/>
    </row>
    <row r="123" spans="1:14">
      <c r="A123" s="35" t="s">
        <v>39</v>
      </c>
      <c r="B123" s="44"/>
      <c r="C123" s="16">
        <f t="shared" ref="C123:C126" si="155">I123+L123+F123</f>
        <v>225</v>
      </c>
      <c r="D123" s="16">
        <f t="shared" ref="D123:D126" si="156">J123+M123+G123</f>
        <v>19.2</v>
      </c>
      <c r="E123" s="16">
        <f t="shared" ref="E123:E127" si="157">D123/C123*100</f>
        <v>8.5333333333333332</v>
      </c>
      <c r="F123" s="16"/>
      <c r="G123" s="16"/>
      <c r="H123" s="16"/>
      <c r="I123" s="16"/>
      <c r="J123" s="16"/>
      <c r="K123" s="16"/>
      <c r="L123" s="16">
        <v>225</v>
      </c>
      <c r="M123" s="16">
        <v>19.2</v>
      </c>
      <c r="N123" s="16">
        <f t="shared" si="126"/>
        <v>8.5333333333333332</v>
      </c>
    </row>
    <row r="124" spans="1:14" ht="28.5" customHeight="1">
      <c r="A124" s="35" t="s">
        <v>44</v>
      </c>
      <c r="B124" s="44"/>
      <c r="C124" s="16">
        <f t="shared" si="155"/>
        <v>3826</v>
      </c>
      <c r="D124" s="16">
        <f t="shared" si="156"/>
        <v>2000.6</v>
      </c>
      <c r="E124" s="16">
        <f t="shared" si="157"/>
        <v>52.28959749085206</v>
      </c>
      <c r="F124" s="16"/>
      <c r="G124" s="16"/>
      <c r="H124" s="16"/>
      <c r="I124" s="16"/>
      <c r="J124" s="16"/>
      <c r="K124" s="16"/>
      <c r="L124" s="16">
        <v>3826</v>
      </c>
      <c r="M124" s="16">
        <v>2000.6</v>
      </c>
      <c r="N124" s="16">
        <f t="shared" si="126"/>
        <v>52.28959749085206</v>
      </c>
    </row>
    <row r="125" spans="1:14">
      <c r="A125" s="58" t="s">
        <v>45</v>
      </c>
      <c r="B125" s="44"/>
      <c r="C125" s="16">
        <f t="shared" si="155"/>
        <v>300</v>
      </c>
      <c r="D125" s="16">
        <f t="shared" si="156"/>
        <v>157.69999999999999</v>
      </c>
      <c r="E125" s="16">
        <f t="shared" si="157"/>
        <v>52.566666666666663</v>
      </c>
      <c r="F125" s="16"/>
      <c r="G125" s="16"/>
      <c r="H125" s="16"/>
      <c r="I125" s="16"/>
      <c r="J125" s="16"/>
      <c r="K125" s="16"/>
      <c r="L125" s="16">
        <v>300</v>
      </c>
      <c r="M125" s="16">
        <v>157.69999999999999</v>
      </c>
      <c r="N125" s="16">
        <f t="shared" si="126"/>
        <v>52.566666666666663</v>
      </c>
    </row>
    <row r="126" spans="1:14" ht="33.75" customHeight="1">
      <c r="A126" s="58" t="s">
        <v>46</v>
      </c>
      <c r="B126" s="44"/>
      <c r="C126" s="16">
        <f t="shared" si="155"/>
        <v>300</v>
      </c>
      <c r="D126" s="16">
        <f t="shared" si="156"/>
        <v>194</v>
      </c>
      <c r="E126" s="16">
        <f t="shared" si="157"/>
        <v>64.666666666666657</v>
      </c>
      <c r="F126" s="16"/>
      <c r="G126" s="16"/>
      <c r="H126" s="16"/>
      <c r="I126" s="16"/>
      <c r="J126" s="16"/>
      <c r="K126" s="16"/>
      <c r="L126" s="16">
        <v>300</v>
      </c>
      <c r="M126" s="16">
        <v>194</v>
      </c>
      <c r="N126" s="16">
        <f t="shared" si="126"/>
        <v>64.666666666666657</v>
      </c>
    </row>
    <row r="127" spans="1:14">
      <c r="A127" s="39" t="s">
        <v>40</v>
      </c>
      <c r="B127" s="40"/>
      <c r="C127" s="18">
        <f>C123+C124+C125+C126</f>
        <v>4651</v>
      </c>
      <c r="D127" s="18">
        <f>D123+D124+D125+D126</f>
        <v>2371.5</v>
      </c>
      <c r="E127" s="18">
        <f t="shared" si="157"/>
        <v>50.989034616211569</v>
      </c>
      <c r="F127" s="18">
        <f t="shared" ref="F127:G127" si="158">F123+F124+F125+F126</f>
        <v>0</v>
      </c>
      <c r="G127" s="18">
        <f t="shared" si="158"/>
        <v>0</v>
      </c>
      <c r="H127" s="18"/>
      <c r="I127" s="18">
        <f t="shared" ref="I127:J127" si="159">I123+I124+I125+I126</f>
        <v>0</v>
      </c>
      <c r="J127" s="18">
        <f t="shared" si="159"/>
        <v>0</v>
      </c>
      <c r="K127" s="18"/>
      <c r="L127" s="18">
        <f>SUM(L123:L126)</f>
        <v>4651</v>
      </c>
      <c r="M127" s="18">
        <f>SUM(M123:M126)</f>
        <v>2371.5</v>
      </c>
      <c r="N127" s="18">
        <f t="shared" si="126"/>
        <v>50.989034616211569</v>
      </c>
    </row>
    <row r="128" spans="1:14" ht="15.75" customHeight="1">
      <c r="A128" s="52" t="s">
        <v>62</v>
      </c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4"/>
    </row>
    <row r="129" spans="1:14">
      <c r="A129" s="35" t="s">
        <v>39</v>
      </c>
      <c r="B129" s="44"/>
      <c r="C129" s="16">
        <f t="shared" ref="C129" si="160">I129+L129+F129</f>
        <v>100</v>
      </c>
      <c r="D129" s="16">
        <f t="shared" ref="D129" si="161">J129+M129+G129</f>
        <v>28.7</v>
      </c>
      <c r="E129" s="16">
        <f t="shared" ref="E129:E132" si="162">D129/C129*100</f>
        <v>28.7</v>
      </c>
      <c r="F129" s="16"/>
      <c r="G129" s="16"/>
      <c r="H129" s="16"/>
      <c r="I129" s="16"/>
      <c r="J129" s="16"/>
      <c r="K129" s="16"/>
      <c r="L129" s="32">
        <v>100</v>
      </c>
      <c r="M129" s="32">
        <v>28.7</v>
      </c>
      <c r="N129" s="16">
        <f t="shared" si="126"/>
        <v>28.7</v>
      </c>
    </row>
    <row r="130" spans="1:14" hidden="1">
      <c r="A130" s="58" t="s">
        <v>45</v>
      </c>
      <c r="B130" s="44"/>
      <c r="C130" s="16">
        <v>0</v>
      </c>
      <c r="D130" s="16">
        <v>0</v>
      </c>
      <c r="E130" s="16" t="e">
        <f t="shared" si="162"/>
        <v>#DIV/0!</v>
      </c>
      <c r="F130" s="16"/>
      <c r="G130" s="16"/>
      <c r="H130" s="16"/>
      <c r="I130" s="16"/>
      <c r="J130" s="16"/>
      <c r="K130" s="16"/>
      <c r="L130" s="27">
        <f t="shared" si="132"/>
        <v>0</v>
      </c>
      <c r="M130" s="27">
        <f t="shared" si="133"/>
        <v>0</v>
      </c>
      <c r="N130" s="17" t="e">
        <f t="shared" si="126"/>
        <v>#DIV/0!</v>
      </c>
    </row>
    <row r="131" spans="1:14" ht="30.75" hidden="1" customHeight="1">
      <c r="A131" s="58" t="s">
        <v>58</v>
      </c>
      <c r="B131" s="44"/>
      <c r="C131" s="16">
        <v>0</v>
      </c>
      <c r="D131" s="16">
        <v>0</v>
      </c>
      <c r="E131" s="16" t="e">
        <f t="shared" si="162"/>
        <v>#DIV/0!</v>
      </c>
      <c r="F131" s="16"/>
      <c r="G131" s="16"/>
      <c r="H131" s="16"/>
      <c r="I131" s="16"/>
      <c r="J131" s="16"/>
      <c r="K131" s="16"/>
      <c r="L131" s="27">
        <f t="shared" si="132"/>
        <v>0</v>
      </c>
      <c r="M131" s="27">
        <f t="shared" si="133"/>
        <v>0</v>
      </c>
      <c r="N131" s="17" t="e">
        <f t="shared" si="126"/>
        <v>#DIV/0!</v>
      </c>
    </row>
    <row r="132" spans="1:14">
      <c r="A132" s="39" t="s">
        <v>40</v>
      </c>
      <c r="B132" s="40"/>
      <c r="C132" s="18">
        <f>C129+C130+C131</f>
        <v>100</v>
      </c>
      <c r="D132" s="18">
        <f>D129+D130+D131</f>
        <v>28.7</v>
      </c>
      <c r="E132" s="18">
        <f t="shared" si="162"/>
        <v>28.7</v>
      </c>
      <c r="F132" s="18">
        <f t="shared" ref="F132:G132" si="163">F129+F130+F131</f>
        <v>0</v>
      </c>
      <c r="G132" s="18">
        <f t="shared" si="163"/>
        <v>0</v>
      </c>
      <c r="H132" s="18"/>
      <c r="I132" s="18">
        <f t="shared" ref="I132:J132" si="164">I129+I130+I131</f>
        <v>0</v>
      </c>
      <c r="J132" s="18">
        <f t="shared" si="164"/>
        <v>0</v>
      </c>
      <c r="K132" s="18"/>
      <c r="L132" s="33">
        <f>L129</f>
        <v>100</v>
      </c>
      <c r="M132" s="33">
        <f>M129</f>
        <v>28.7</v>
      </c>
      <c r="N132" s="18">
        <f t="shared" si="126"/>
        <v>28.7</v>
      </c>
    </row>
    <row r="133" spans="1:14" ht="15.75" customHeight="1">
      <c r="A133" s="52" t="s">
        <v>63</v>
      </c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4"/>
    </row>
    <row r="134" spans="1:14" ht="15.75" customHeight="1">
      <c r="A134" s="35" t="s">
        <v>39</v>
      </c>
      <c r="B134" s="44"/>
      <c r="C134" s="16">
        <f t="shared" ref="C134" si="165">I134+L134+F134</f>
        <v>100</v>
      </c>
      <c r="D134" s="16">
        <f t="shared" ref="D134" si="166">J134+M134+G134</f>
        <v>85</v>
      </c>
      <c r="E134" s="16">
        <f t="shared" ref="E134:E135" si="167">D134/C134*100</f>
        <v>85</v>
      </c>
      <c r="F134" s="16"/>
      <c r="G134" s="16"/>
      <c r="H134" s="16"/>
      <c r="I134" s="16"/>
      <c r="J134" s="16"/>
      <c r="K134" s="16"/>
      <c r="L134" s="32">
        <v>100</v>
      </c>
      <c r="M134" s="32">
        <v>85</v>
      </c>
      <c r="N134" s="16">
        <f t="shared" si="126"/>
        <v>85</v>
      </c>
    </row>
    <row r="135" spans="1:14" ht="15.75" customHeight="1">
      <c r="A135" s="39" t="s">
        <v>40</v>
      </c>
      <c r="B135" s="40"/>
      <c r="C135" s="18">
        <f>C134</f>
        <v>100</v>
      </c>
      <c r="D135" s="18">
        <f>D134</f>
        <v>85</v>
      </c>
      <c r="E135" s="18">
        <f t="shared" si="167"/>
        <v>85</v>
      </c>
      <c r="F135" s="18">
        <f t="shared" ref="F135:G135" si="168">F134</f>
        <v>0</v>
      </c>
      <c r="G135" s="18">
        <f t="shared" si="168"/>
        <v>0</v>
      </c>
      <c r="H135" s="18"/>
      <c r="I135" s="18">
        <f t="shared" ref="I135:J135" si="169">I134</f>
        <v>0</v>
      </c>
      <c r="J135" s="18">
        <f t="shared" si="169"/>
        <v>0</v>
      </c>
      <c r="K135" s="18"/>
      <c r="L135" s="33">
        <f>SUM(L134)</f>
        <v>100</v>
      </c>
      <c r="M135" s="33">
        <f>SUM(M134)</f>
        <v>85</v>
      </c>
      <c r="N135" s="18">
        <f t="shared" si="126"/>
        <v>85</v>
      </c>
    </row>
    <row r="136" spans="1:14" ht="15.75" customHeight="1">
      <c r="A136" s="52" t="s">
        <v>64</v>
      </c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4"/>
    </row>
    <row r="137" spans="1:14">
      <c r="A137" s="35" t="s">
        <v>39</v>
      </c>
      <c r="B137" s="44"/>
      <c r="C137" s="16">
        <f t="shared" ref="C137" si="170">I137+L137+F137</f>
        <v>3365</v>
      </c>
      <c r="D137" s="16">
        <f t="shared" ref="D137" si="171">J137+M137+G137</f>
        <v>1772.4</v>
      </c>
      <c r="E137" s="16">
        <f t="shared" ref="E137:E139" si="172">D137/C137*100</f>
        <v>52.671619613670138</v>
      </c>
      <c r="F137" s="16"/>
      <c r="G137" s="16"/>
      <c r="H137" s="16"/>
      <c r="I137" s="16"/>
      <c r="J137" s="16"/>
      <c r="K137" s="16"/>
      <c r="L137" s="16">
        <v>3365</v>
      </c>
      <c r="M137" s="16">
        <v>1772.4</v>
      </c>
      <c r="N137" s="16">
        <f t="shared" si="126"/>
        <v>52.671619613670138</v>
      </c>
    </row>
    <row r="138" spans="1:14">
      <c r="A138" s="39" t="s">
        <v>40</v>
      </c>
      <c r="B138" s="40"/>
      <c r="C138" s="18">
        <f>C137</f>
        <v>3365</v>
      </c>
      <c r="D138" s="18">
        <f>D137</f>
        <v>1772.4</v>
      </c>
      <c r="E138" s="18">
        <f t="shared" si="172"/>
        <v>52.671619613670138</v>
      </c>
      <c r="F138" s="18">
        <f t="shared" ref="F138:G138" si="173">F137</f>
        <v>0</v>
      </c>
      <c r="G138" s="18">
        <f t="shared" si="173"/>
        <v>0</v>
      </c>
      <c r="H138" s="18"/>
      <c r="I138" s="18">
        <f t="shared" ref="I138:J138" si="174">I137</f>
        <v>0</v>
      </c>
      <c r="J138" s="18">
        <f t="shared" si="174"/>
        <v>0</v>
      </c>
      <c r="K138" s="18"/>
      <c r="L138" s="18">
        <f>SUM(L137)</f>
        <v>3365</v>
      </c>
      <c r="M138" s="18">
        <f>SUM(M137)</f>
        <v>1772.4</v>
      </c>
      <c r="N138" s="16">
        <f t="shared" si="126"/>
        <v>52.671619613670138</v>
      </c>
    </row>
    <row r="139" spans="1:14">
      <c r="A139" s="48" t="s">
        <v>53</v>
      </c>
      <c r="B139" s="40"/>
      <c r="C139" s="8">
        <f>C113+C116+C121+C127+C132+C135+C138</f>
        <v>18533.3</v>
      </c>
      <c r="D139" s="8">
        <f>D113+D116+D121+D127+D132+D135+D138</f>
        <v>13323.2</v>
      </c>
      <c r="E139" s="8">
        <f t="shared" si="172"/>
        <v>71.887899078955186</v>
      </c>
      <c r="F139" s="8">
        <f>F113+F116+F121+F127+F132+F135+F138</f>
        <v>0</v>
      </c>
      <c r="G139" s="8">
        <f>G113+G116+G121+G127+G132+G135+G138</f>
        <v>0</v>
      </c>
      <c r="H139" s="16"/>
      <c r="I139" s="8">
        <f>I113+I116+I121+I127+I132+I135+I138</f>
        <v>500</v>
      </c>
      <c r="J139" s="8">
        <f>J113+J116+J121+J127+J132+J135+J138</f>
        <v>255</v>
      </c>
      <c r="K139" s="8">
        <f t="shared" ref="K139" si="175">J139/I139*100</f>
        <v>51</v>
      </c>
      <c r="L139" s="8">
        <f>L113+L116+L121+L127+L132+L135+L138</f>
        <v>18033.3</v>
      </c>
      <c r="M139" s="8">
        <f>M113+M116+M121+M127+M132+M135+M138</f>
        <v>13068.2</v>
      </c>
      <c r="N139" s="18">
        <f t="shared" si="126"/>
        <v>72.467047074024165</v>
      </c>
    </row>
    <row r="140" spans="1:14" ht="15.75" customHeight="1">
      <c r="A140" s="26" t="s">
        <v>23</v>
      </c>
      <c r="B140" s="64" t="s">
        <v>8</v>
      </c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6"/>
    </row>
    <row r="141" spans="1:14" ht="15.75" customHeight="1">
      <c r="A141" s="45" t="s">
        <v>65</v>
      </c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7"/>
    </row>
    <row r="142" spans="1:14">
      <c r="A142" s="58" t="s">
        <v>45</v>
      </c>
      <c r="B142" s="44"/>
      <c r="C142" s="16">
        <f>F142+I142+L142</f>
        <v>2627</v>
      </c>
      <c r="D142" s="16">
        <f>G142+J142+M142</f>
        <v>1560.2</v>
      </c>
      <c r="E142" s="16">
        <f t="shared" ref="E142:E143" si="176">D142/C142*100</f>
        <v>59.390940236010657</v>
      </c>
      <c r="F142" s="16"/>
      <c r="G142" s="16"/>
      <c r="H142" s="16"/>
      <c r="I142" s="16"/>
      <c r="J142" s="16"/>
      <c r="K142" s="16"/>
      <c r="L142" s="16">
        <v>2627</v>
      </c>
      <c r="M142" s="16">
        <v>1560.2</v>
      </c>
      <c r="N142" s="16">
        <f t="shared" si="126"/>
        <v>59.390940236010657</v>
      </c>
    </row>
    <row r="143" spans="1:14">
      <c r="A143" s="48" t="s">
        <v>31</v>
      </c>
      <c r="B143" s="50"/>
      <c r="C143" s="18">
        <f>C142</f>
        <v>2627</v>
      </c>
      <c r="D143" s="18">
        <f>D142</f>
        <v>1560.2</v>
      </c>
      <c r="E143" s="18">
        <f t="shared" si="176"/>
        <v>59.390940236010657</v>
      </c>
      <c r="F143" s="18">
        <f t="shared" ref="F143:G143" si="177">F142</f>
        <v>0</v>
      </c>
      <c r="G143" s="18">
        <f t="shared" si="177"/>
        <v>0</v>
      </c>
      <c r="H143" s="18"/>
      <c r="I143" s="18">
        <f t="shared" ref="I143:J143" si="178">I142</f>
        <v>0</v>
      </c>
      <c r="J143" s="18">
        <f t="shared" si="178"/>
        <v>0</v>
      </c>
      <c r="K143" s="18"/>
      <c r="L143" s="18">
        <f>SUM(L142)</f>
        <v>2627</v>
      </c>
      <c r="M143" s="18">
        <f>SUM(M142)</f>
        <v>1560.2</v>
      </c>
      <c r="N143" s="18">
        <f t="shared" si="126"/>
        <v>59.390940236010657</v>
      </c>
    </row>
    <row r="144" spans="1:14" ht="15.75" customHeight="1">
      <c r="A144" s="45" t="s">
        <v>66</v>
      </c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7"/>
    </row>
    <row r="145" spans="1:14">
      <c r="A145" s="58" t="s">
        <v>45</v>
      </c>
      <c r="B145" s="44"/>
      <c r="C145" s="16">
        <f>F145+I145+L145</f>
        <v>60115.199999999997</v>
      </c>
      <c r="D145" s="16">
        <f>G145+J145+M145</f>
        <v>35619.5</v>
      </c>
      <c r="E145" s="16">
        <f t="shared" ref="E145:E146" si="179">D145/C145*100</f>
        <v>59.252069360161826</v>
      </c>
      <c r="F145" s="16"/>
      <c r="G145" s="16"/>
      <c r="H145" s="16"/>
      <c r="I145" s="16">
        <v>1055.2</v>
      </c>
      <c r="J145" s="16">
        <v>62.7</v>
      </c>
      <c r="K145" s="16">
        <f t="shared" ref="K145:K146" si="180">J145/I145*100</f>
        <v>5.9420015163002278</v>
      </c>
      <c r="L145" s="16">
        <v>59060</v>
      </c>
      <c r="M145" s="16">
        <v>35556.800000000003</v>
      </c>
      <c r="N145" s="17">
        <f t="shared" si="126"/>
        <v>60.204537758211998</v>
      </c>
    </row>
    <row r="146" spans="1:14">
      <c r="A146" s="51" t="s">
        <v>31</v>
      </c>
      <c r="B146" s="83"/>
      <c r="C146" s="18">
        <f>C145</f>
        <v>60115.199999999997</v>
      </c>
      <c r="D146" s="18">
        <f>D145</f>
        <v>35619.5</v>
      </c>
      <c r="E146" s="18">
        <f t="shared" si="179"/>
        <v>59.252069360161826</v>
      </c>
      <c r="F146" s="18">
        <f t="shared" ref="F146:G146" si="181">F145</f>
        <v>0</v>
      </c>
      <c r="G146" s="18">
        <f t="shared" si="181"/>
        <v>0</v>
      </c>
      <c r="H146" s="18"/>
      <c r="I146" s="18">
        <f t="shared" ref="I146:J146" si="182">I145</f>
        <v>1055.2</v>
      </c>
      <c r="J146" s="18">
        <f t="shared" si="182"/>
        <v>62.7</v>
      </c>
      <c r="K146" s="18">
        <f t="shared" si="180"/>
        <v>5.9420015163002278</v>
      </c>
      <c r="L146" s="18">
        <f>SUM(L145)</f>
        <v>59060</v>
      </c>
      <c r="M146" s="18">
        <f>SUM(M145)</f>
        <v>35556.800000000003</v>
      </c>
      <c r="N146" s="18">
        <f t="shared" si="126"/>
        <v>60.204537758211998</v>
      </c>
    </row>
    <row r="147" spans="1:14" ht="15.75" customHeight="1">
      <c r="A147" s="45" t="s">
        <v>67</v>
      </c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7"/>
    </row>
    <row r="148" spans="1:14">
      <c r="A148" s="58" t="s">
        <v>45</v>
      </c>
      <c r="B148" s="44"/>
      <c r="C148" s="16">
        <f>F148+I148+L148</f>
        <v>4978.8</v>
      </c>
      <c r="D148" s="16">
        <f>G148+J148+M148</f>
        <v>2042.1000000000001</v>
      </c>
      <c r="E148" s="16">
        <f t="shared" ref="E148:E149" si="183">D148/C148*100</f>
        <v>41.015907447577732</v>
      </c>
      <c r="F148" s="16">
        <v>55.8</v>
      </c>
      <c r="G148" s="16"/>
      <c r="H148" s="16"/>
      <c r="I148" s="16">
        <v>1779.9</v>
      </c>
      <c r="J148" s="16">
        <v>904.7</v>
      </c>
      <c r="K148" s="16">
        <f t="shared" ref="K148:K149" si="184">J148/I148*100</f>
        <v>50.828698241474235</v>
      </c>
      <c r="L148" s="16">
        <v>3143.1</v>
      </c>
      <c r="M148" s="16">
        <v>1137.4000000000001</v>
      </c>
      <c r="N148" s="16">
        <f t="shared" si="126"/>
        <v>36.187203716076489</v>
      </c>
    </row>
    <row r="149" spans="1:14">
      <c r="A149" s="51" t="s">
        <v>31</v>
      </c>
      <c r="B149" s="83"/>
      <c r="C149" s="18">
        <f>C148</f>
        <v>4978.8</v>
      </c>
      <c r="D149" s="18">
        <f>D148</f>
        <v>2042.1000000000001</v>
      </c>
      <c r="E149" s="18">
        <f t="shared" si="183"/>
        <v>41.015907447577732</v>
      </c>
      <c r="F149" s="18">
        <f t="shared" ref="F149:G149" si="185">F148</f>
        <v>55.8</v>
      </c>
      <c r="G149" s="18">
        <f t="shared" si="185"/>
        <v>0</v>
      </c>
      <c r="H149" s="18"/>
      <c r="I149" s="18">
        <f t="shared" ref="I149:J149" si="186">I148</f>
        <v>1779.9</v>
      </c>
      <c r="J149" s="18">
        <f t="shared" si="186"/>
        <v>904.7</v>
      </c>
      <c r="K149" s="18">
        <f t="shared" si="184"/>
        <v>50.828698241474235</v>
      </c>
      <c r="L149" s="18">
        <f>SUM(L148)</f>
        <v>3143.1</v>
      </c>
      <c r="M149" s="18">
        <f>SUM(M148)</f>
        <v>1137.4000000000001</v>
      </c>
      <c r="N149" s="18">
        <f t="shared" si="126"/>
        <v>36.187203716076489</v>
      </c>
    </row>
    <row r="150" spans="1:14" ht="15.75" customHeight="1">
      <c r="A150" s="52" t="s">
        <v>68</v>
      </c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4"/>
    </row>
    <row r="151" spans="1:14">
      <c r="A151" s="58" t="s">
        <v>45</v>
      </c>
      <c r="B151" s="44"/>
      <c r="C151" s="16">
        <f>F151+I151+L151</f>
        <v>4686.8</v>
      </c>
      <c r="D151" s="16">
        <f>G151+J151+M151</f>
        <v>2063.8000000000002</v>
      </c>
      <c r="E151" s="16">
        <f t="shared" ref="E151:E152" si="187">D151/C151*100</f>
        <v>44.034309123495781</v>
      </c>
      <c r="F151" s="16"/>
      <c r="G151" s="16"/>
      <c r="H151" s="16"/>
      <c r="I151" s="16">
        <v>1720.8</v>
      </c>
      <c r="J151" s="16">
        <v>968.8</v>
      </c>
      <c r="K151" s="16">
        <f t="shared" ref="K151:K152" si="188">J151/I151*100</f>
        <v>56.299395629939561</v>
      </c>
      <c r="L151" s="16">
        <v>2966</v>
      </c>
      <c r="M151" s="16">
        <v>1095</v>
      </c>
      <c r="N151" s="16">
        <f t="shared" si="126"/>
        <v>36.918408631153063</v>
      </c>
    </row>
    <row r="152" spans="1:14" ht="15.75" customHeight="1">
      <c r="A152" s="48" t="s">
        <v>31</v>
      </c>
      <c r="B152" s="50"/>
      <c r="C152" s="18">
        <f>C151</f>
        <v>4686.8</v>
      </c>
      <c r="D152" s="18">
        <f>D151</f>
        <v>2063.8000000000002</v>
      </c>
      <c r="E152" s="18">
        <f t="shared" si="187"/>
        <v>44.034309123495781</v>
      </c>
      <c r="F152" s="18">
        <f t="shared" ref="F152:G152" si="189">F151</f>
        <v>0</v>
      </c>
      <c r="G152" s="18">
        <f t="shared" si="189"/>
        <v>0</v>
      </c>
      <c r="H152" s="18"/>
      <c r="I152" s="18">
        <f t="shared" ref="I152:J152" si="190">I151</f>
        <v>1720.8</v>
      </c>
      <c r="J152" s="18">
        <f t="shared" si="190"/>
        <v>968.8</v>
      </c>
      <c r="K152" s="18">
        <f t="shared" si="188"/>
        <v>56.299395629939561</v>
      </c>
      <c r="L152" s="18">
        <f>SUM(L151)</f>
        <v>2966</v>
      </c>
      <c r="M152" s="18">
        <f>SUM(M151)</f>
        <v>1095</v>
      </c>
      <c r="N152" s="18">
        <f t="shared" si="126"/>
        <v>36.918408631153063</v>
      </c>
    </row>
    <row r="153" spans="1:14" ht="15.75" customHeight="1">
      <c r="A153" s="45" t="s">
        <v>69</v>
      </c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7"/>
    </row>
    <row r="154" spans="1:14">
      <c r="A154" s="58" t="s">
        <v>45</v>
      </c>
      <c r="B154" s="44"/>
      <c r="C154" s="16">
        <f>F154+I154+L154</f>
        <v>11151</v>
      </c>
      <c r="D154" s="16">
        <f>G154+J154+M154</f>
        <v>5833.3</v>
      </c>
      <c r="E154" s="16">
        <f t="shared" ref="E154:E155" si="191">D154/C154*100</f>
        <v>52.311900278001978</v>
      </c>
      <c r="F154" s="16"/>
      <c r="G154" s="16"/>
      <c r="H154" s="16"/>
      <c r="I154" s="16"/>
      <c r="J154" s="16"/>
      <c r="K154" s="16"/>
      <c r="L154" s="16">
        <v>11151</v>
      </c>
      <c r="M154" s="16">
        <v>5833.3</v>
      </c>
      <c r="N154" s="16">
        <f t="shared" si="126"/>
        <v>52.311900278001978</v>
      </c>
    </row>
    <row r="155" spans="1:14">
      <c r="A155" s="51" t="s">
        <v>31</v>
      </c>
      <c r="B155" s="83"/>
      <c r="C155" s="18">
        <f>C154</f>
        <v>11151</v>
      </c>
      <c r="D155" s="18">
        <f>D154</f>
        <v>5833.3</v>
      </c>
      <c r="E155" s="18">
        <f t="shared" si="191"/>
        <v>52.311900278001978</v>
      </c>
      <c r="F155" s="18">
        <f t="shared" ref="F155:G155" si="192">F154</f>
        <v>0</v>
      </c>
      <c r="G155" s="18">
        <f t="shared" si="192"/>
        <v>0</v>
      </c>
      <c r="H155" s="18"/>
      <c r="I155" s="18">
        <f t="shared" ref="I155:J155" si="193">I154</f>
        <v>0</v>
      </c>
      <c r="J155" s="18">
        <f t="shared" si="193"/>
        <v>0</v>
      </c>
      <c r="K155" s="18"/>
      <c r="L155" s="18">
        <f>SUM(L154)</f>
        <v>11151</v>
      </c>
      <c r="M155" s="18">
        <f>SUM(M154)</f>
        <v>5833.3</v>
      </c>
      <c r="N155" s="18">
        <f t="shared" si="126"/>
        <v>52.311900278001978</v>
      </c>
    </row>
    <row r="156" spans="1:14" ht="15.75" customHeight="1">
      <c r="A156" s="52" t="s">
        <v>70</v>
      </c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4"/>
    </row>
    <row r="157" spans="1:14">
      <c r="A157" s="58" t="s">
        <v>45</v>
      </c>
      <c r="B157" s="44"/>
      <c r="C157" s="16">
        <f>F157+I157+L157</f>
        <v>1050</v>
      </c>
      <c r="D157" s="16">
        <f>G157+J157+M157</f>
        <v>194.4</v>
      </c>
      <c r="E157" s="16">
        <f t="shared" ref="E157:E159" si="194">D157/C157*100</f>
        <v>18.514285714285712</v>
      </c>
      <c r="F157" s="16"/>
      <c r="G157" s="16"/>
      <c r="H157" s="16"/>
      <c r="I157" s="16"/>
      <c r="J157" s="16"/>
      <c r="K157" s="16"/>
      <c r="L157" s="16">
        <v>1050</v>
      </c>
      <c r="M157" s="16">
        <v>194.4</v>
      </c>
      <c r="N157" s="16">
        <f t="shared" ref="N157:N217" si="195">M157/L157*100</f>
        <v>18.514285714285712</v>
      </c>
    </row>
    <row r="158" spans="1:14">
      <c r="A158" s="51" t="s">
        <v>31</v>
      </c>
      <c r="B158" s="83"/>
      <c r="C158" s="16">
        <f>F158+I158+L158</f>
        <v>1050</v>
      </c>
      <c r="D158" s="16">
        <f>G158+J158+M158</f>
        <v>194.4</v>
      </c>
      <c r="E158" s="18">
        <f t="shared" si="194"/>
        <v>18.514285714285712</v>
      </c>
      <c r="F158" s="18">
        <f t="shared" ref="F158:G158" si="196">F157</f>
        <v>0</v>
      </c>
      <c r="G158" s="18">
        <f t="shared" si="196"/>
        <v>0</v>
      </c>
      <c r="H158" s="18"/>
      <c r="I158" s="18">
        <f t="shared" ref="I158:M158" si="197">I157</f>
        <v>0</v>
      </c>
      <c r="J158" s="18">
        <f t="shared" si="197"/>
        <v>0</v>
      </c>
      <c r="K158" s="18"/>
      <c r="L158" s="18">
        <f t="shared" si="197"/>
        <v>1050</v>
      </c>
      <c r="M158" s="18">
        <f t="shared" si="197"/>
        <v>194.4</v>
      </c>
      <c r="N158" s="16">
        <f t="shared" si="195"/>
        <v>18.514285714285712</v>
      </c>
    </row>
    <row r="159" spans="1:14">
      <c r="A159" s="51" t="s">
        <v>53</v>
      </c>
      <c r="B159" s="43"/>
      <c r="C159" s="8">
        <f>C143+C146+C149+C152+C158+C155</f>
        <v>84608.8</v>
      </c>
      <c r="D159" s="8">
        <f>D143+D146+D149+D152+D158+D155</f>
        <v>47313.3</v>
      </c>
      <c r="E159" s="16">
        <f t="shared" si="194"/>
        <v>55.920069779975613</v>
      </c>
      <c r="F159" s="8">
        <f t="shared" ref="F159:G159" si="198">F143+F146+F149+F152+F158+F155</f>
        <v>55.8</v>
      </c>
      <c r="G159" s="8">
        <f t="shared" si="198"/>
        <v>0</v>
      </c>
      <c r="H159" s="8"/>
      <c r="I159" s="8">
        <f t="shared" ref="I159:M159" si="199">I143+I146+I149+I152+I158+I155</f>
        <v>4555.9000000000005</v>
      </c>
      <c r="J159" s="8">
        <f>J143+J146+J149+J152+J158+J155</f>
        <v>1936.2</v>
      </c>
      <c r="K159" s="8">
        <f t="shared" ref="K159" si="200">J159/I159*100</f>
        <v>42.498737900305095</v>
      </c>
      <c r="L159" s="8">
        <f t="shared" si="199"/>
        <v>79997.100000000006</v>
      </c>
      <c r="M159" s="8">
        <f t="shared" si="199"/>
        <v>45377.100000000006</v>
      </c>
      <c r="N159" s="18">
        <f t="shared" si="195"/>
        <v>56.723431224381883</v>
      </c>
    </row>
    <row r="160" spans="1:14" ht="15.75" customHeight="1">
      <c r="A160" s="26" t="s">
        <v>24</v>
      </c>
      <c r="B160" s="64" t="s">
        <v>9</v>
      </c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6"/>
    </row>
    <row r="161" spans="1:14" ht="15.75" customHeight="1">
      <c r="A161" s="52" t="s">
        <v>71</v>
      </c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4"/>
    </row>
    <row r="162" spans="1:14" ht="30" customHeight="1">
      <c r="A162" s="58" t="s">
        <v>46</v>
      </c>
      <c r="B162" s="44"/>
      <c r="C162" s="16">
        <f>F162+I162+L162</f>
        <v>2286</v>
      </c>
      <c r="D162" s="16">
        <f>G162+J162+M162</f>
        <v>1239.3</v>
      </c>
      <c r="E162" s="16">
        <f>H162+K162+N162</f>
        <v>54.212598425196845</v>
      </c>
      <c r="F162" s="16"/>
      <c r="G162" s="16"/>
      <c r="H162" s="16"/>
      <c r="I162" s="16"/>
      <c r="J162" s="16"/>
      <c r="K162" s="16"/>
      <c r="L162" s="16">
        <v>2286</v>
      </c>
      <c r="M162" s="16">
        <v>1239.3</v>
      </c>
      <c r="N162" s="16">
        <f t="shared" si="195"/>
        <v>54.212598425196845</v>
      </c>
    </row>
    <row r="163" spans="1:14">
      <c r="A163" s="51" t="s">
        <v>31</v>
      </c>
      <c r="B163" s="83"/>
      <c r="C163" s="18">
        <f>C162</f>
        <v>2286</v>
      </c>
      <c r="D163" s="18">
        <f>D162</f>
        <v>1239.3</v>
      </c>
      <c r="E163" s="16">
        <f t="shared" ref="E163" si="201">D163/C163*100</f>
        <v>54.212598425196845</v>
      </c>
      <c r="F163" s="18">
        <f t="shared" ref="F163:G163" si="202">F162</f>
        <v>0</v>
      </c>
      <c r="G163" s="18">
        <f t="shared" si="202"/>
        <v>0</v>
      </c>
      <c r="H163" s="16"/>
      <c r="I163" s="18">
        <f t="shared" ref="I163:J163" si="203">I162</f>
        <v>0</v>
      </c>
      <c r="J163" s="18">
        <f t="shared" si="203"/>
        <v>0</v>
      </c>
      <c r="K163" s="16"/>
      <c r="L163" s="18">
        <f>SUM(L162)</f>
        <v>2286</v>
      </c>
      <c r="M163" s="18">
        <f>SUM(M162)</f>
        <v>1239.3</v>
      </c>
      <c r="N163" s="18">
        <f t="shared" si="195"/>
        <v>54.212598425196845</v>
      </c>
    </row>
    <row r="164" spans="1:14" ht="15.75" customHeight="1">
      <c r="A164" s="45" t="s">
        <v>72</v>
      </c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7"/>
    </row>
    <row r="165" spans="1:14" hidden="1">
      <c r="A165" s="35" t="s">
        <v>39</v>
      </c>
      <c r="B165" s="44"/>
      <c r="C165" s="16">
        <v>0</v>
      </c>
      <c r="D165" s="16">
        <v>0</v>
      </c>
      <c r="E165" s="16" t="e">
        <f t="shared" ref="E165" si="204">D165/C165*100</f>
        <v>#DIV/0!</v>
      </c>
      <c r="F165" s="16"/>
      <c r="G165" s="16"/>
      <c r="H165" s="32"/>
      <c r="I165" s="16"/>
      <c r="J165" s="16"/>
      <c r="K165" s="32"/>
      <c r="L165" s="27">
        <f t="shared" ref="L165" si="205">C165-F165-I165</f>
        <v>0</v>
      </c>
      <c r="M165" s="27">
        <f t="shared" ref="M165" si="206">D165-G165-J165</f>
        <v>0</v>
      </c>
      <c r="N165" s="17" t="e">
        <f t="shared" si="195"/>
        <v>#DIV/0!</v>
      </c>
    </row>
    <row r="166" spans="1:14" ht="31.5" customHeight="1">
      <c r="A166" s="58" t="s">
        <v>46</v>
      </c>
      <c r="B166" s="44"/>
      <c r="C166" s="16">
        <f>F166+I166+L166</f>
        <v>0</v>
      </c>
      <c r="D166" s="16">
        <f>G166+J166+M166</f>
        <v>0</v>
      </c>
      <c r="E166" s="16"/>
      <c r="F166" s="16"/>
      <c r="G166" s="16"/>
      <c r="H166" s="16"/>
      <c r="I166" s="16"/>
      <c r="J166" s="16"/>
      <c r="K166" s="16"/>
      <c r="L166" s="17">
        <v>0</v>
      </c>
      <c r="M166" s="17">
        <v>0</v>
      </c>
      <c r="N166" s="17"/>
    </row>
    <row r="167" spans="1:14">
      <c r="A167" s="51" t="s">
        <v>31</v>
      </c>
      <c r="B167" s="83"/>
      <c r="C167" s="18">
        <f>C165+C166</f>
        <v>0</v>
      </c>
      <c r="D167" s="18">
        <f>D165+D166</f>
        <v>0</v>
      </c>
      <c r="E167" s="16"/>
      <c r="F167" s="18">
        <f t="shared" ref="F167:I167" si="207">F165+F166</f>
        <v>0</v>
      </c>
      <c r="G167" s="18">
        <f t="shared" si="207"/>
        <v>0</v>
      </c>
      <c r="H167" s="18">
        <f t="shared" si="207"/>
        <v>0</v>
      </c>
      <c r="I167" s="18">
        <f t="shared" si="207"/>
        <v>0</v>
      </c>
      <c r="J167" s="18">
        <f t="shared" ref="J167" si="208">J165+J166</f>
        <v>0</v>
      </c>
      <c r="K167" s="16"/>
      <c r="L167" s="17">
        <f>SUM(L165:L166)</f>
        <v>0</v>
      </c>
      <c r="M167" s="17">
        <f>SUM(M165:M166)</f>
        <v>0</v>
      </c>
      <c r="N167" s="17"/>
    </row>
    <row r="168" spans="1:14" ht="15.75" customHeight="1">
      <c r="A168" s="45" t="s">
        <v>73</v>
      </c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7"/>
    </row>
    <row r="169" spans="1:14">
      <c r="A169" s="35" t="s">
        <v>39</v>
      </c>
      <c r="B169" s="44"/>
      <c r="C169" s="16">
        <f>F169+I169+L169</f>
        <v>0</v>
      </c>
      <c r="D169" s="16">
        <f>G169+J169+M169</f>
        <v>0</v>
      </c>
      <c r="E169" s="16"/>
      <c r="F169" s="16"/>
      <c r="G169" s="16"/>
      <c r="H169" s="16"/>
      <c r="I169" s="16"/>
      <c r="J169" s="16"/>
      <c r="K169" s="16"/>
      <c r="L169" s="16">
        <v>0</v>
      </c>
      <c r="M169" s="16">
        <v>0</v>
      </c>
      <c r="N169" s="16"/>
    </row>
    <row r="170" spans="1:14" ht="30" customHeight="1">
      <c r="A170" s="58" t="s">
        <v>46</v>
      </c>
      <c r="B170" s="44"/>
      <c r="C170" s="16">
        <f>F170+I170+L170</f>
        <v>90056</v>
      </c>
      <c r="D170" s="16">
        <f>G170+J170+M170</f>
        <v>48808.9</v>
      </c>
      <c r="E170" s="16">
        <f t="shared" ref="E170:E171" si="209">D170/C170*100</f>
        <v>54.198387669894288</v>
      </c>
      <c r="F170" s="16"/>
      <c r="G170" s="16"/>
      <c r="H170" s="16"/>
      <c r="I170" s="16">
        <v>2268.8000000000002</v>
      </c>
      <c r="J170" s="16">
        <v>237.1</v>
      </c>
      <c r="K170" s="16"/>
      <c r="L170" s="16">
        <v>87787.199999999997</v>
      </c>
      <c r="M170" s="16">
        <v>48571.8</v>
      </c>
      <c r="N170" s="16">
        <f t="shared" si="195"/>
        <v>55.329022909945877</v>
      </c>
    </row>
    <row r="171" spans="1:14">
      <c r="A171" s="48" t="s">
        <v>31</v>
      </c>
      <c r="B171" s="50"/>
      <c r="C171" s="18">
        <f>C169+C170</f>
        <v>90056</v>
      </c>
      <c r="D171" s="18">
        <f>D169+D170</f>
        <v>48808.9</v>
      </c>
      <c r="E171" s="18">
        <f t="shared" si="209"/>
        <v>54.198387669894288</v>
      </c>
      <c r="F171" s="18">
        <f t="shared" ref="F171:I171" si="210">F169+F170</f>
        <v>0</v>
      </c>
      <c r="G171" s="18">
        <f t="shared" si="210"/>
        <v>0</v>
      </c>
      <c r="H171" s="18">
        <f t="shared" si="210"/>
        <v>0</v>
      </c>
      <c r="I171" s="18">
        <f t="shared" si="210"/>
        <v>2268.8000000000002</v>
      </c>
      <c r="J171" s="18">
        <f t="shared" ref="J171" si="211">J169+J170</f>
        <v>237.1</v>
      </c>
      <c r="K171" s="18">
        <f t="shared" ref="K171" si="212">J171/I171*100</f>
        <v>10.450458392101551</v>
      </c>
      <c r="L171" s="18">
        <f>SUM(L169:L170)</f>
        <v>87787.199999999997</v>
      </c>
      <c r="M171" s="18">
        <f>SUM(M169:M170)</f>
        <v>48571.8</v>
      </c>
      <c r="N171" s="18">
        <f t="shared" si="195"/>
        <v>55.329022909945877</v>
      </c>
    </row>
    <row r="172" spans="1:14" ht="15.75" customHeight="1">
      <c r="A172" s="52" t="s">
        <v>74</v>
      </c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4"/>
    </row>
    <row r="173" spans="1:14" ht="31.5" customHeight="1">
      <c r="A173" s="58" t="s">
        <v>46</v>
      </c>
      <c r="B173" s="44"/>
      <c r="C173" s="16">
        <f>F173+I173+L173</f>
        <v>1980</v>
      </c>
      <c r="D173" s="16">
        <f>G173+J173+M173</f>
        <v>1051.3</v>
      </c>
      <c r="E173" s="16">
        <f t="shared" ref="E173:E174" si="213">D173/C173*100</f>
        <v>53.095959595959599</v>
      </c>
      <c r="F173" s="16"/>
      <c r="G173" s="16"/>
      <c r="H173" s="16"/>
      <c r="I173" s="16"/>
      <c r="J173" s="16"/>
      <c r="K173" s="16"/>
      <c r="L173" s="16">
        <v>1980</v>
      </c>
      <c r="M173" s="16">
        <v>1051.3</v>
      </c>
      <c r="N173" s="16">
        <f t="shared" si="195"/>
        <v>53.095959595959599</v>
      </c>
    </row>
    <row r="174" spans="1:14">
      <c r="A174" s="48" t="s">
        <v>31</v>
      </c>
      <c r="B174" s="50"/>
      <c r="C174" s="18">
        <f>C173</f>
        <v>1980</v>
      </c>
      <c r="D174" s="18">
        <f>D173</f>
        <v>1051.3</v>
      </c>
      <c r="E174" s="18">
        <f t="shared" si="213"/>
        <v>53.095959595959599</v>
      </c>
      <c r="F174" s="18">
        <f t="shared" ref="F174:I174" si="214">F173</f>
        <v>0</v>
      </c>
      <c r="G174" s="18">
        <f t="shared" si="214"/>
        <v>0</v>
      </c>
      <c r="H174" s="18">
        <f t="shared" si="214"/>
        <v>0</v>
      </c>
      <c r="I174" s="18">
        <f t="shared" si="214"/>
        <v>0</v>
      </c>
      <c r="J174" s="18">
        <f t="shared" ref="J174" si="215">J173</f>
        <v>0</v>
      </c>
      <c r="K174" s="18"/>
      <c r="L174" s="18">
        <f>SUM(L173)</f>
        <v>1980</v>
      </c>
      <c r="M174" s="18">
        <f>SUM(M173)</f>
        <v>1051.3</v>
      </c>
      <c r="N174" s="18">
        <f t="shared" si="195"/>
        <v>53.095959595959599</v>
      </c>
    </row>
    <row r="175" spans="1:14" ht="28.5" customHeight="1">
      <c r="A175" s="52" t="s">
        <v>75</v>
      </c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4"/>
    </row>
    <row r="176" spans="1:14" ht="31.5" customHeight="1">
      <c r="A176" s="58" t="s">
        <v>46</v>
      </c>
      <c r="B176" s="44"/>
      <c r="C176" s="16">
        <f>F176+I176+L176</f>
        <v>450</v>
      </c>
      <c r="D176" s="16">
        <f>G176+J176+M176</f>
        <v>313</v>
      </c>
      <c r="E176" s="16">
        <f t="shared" ref="E176:E177" si="216">D176/C176*100</f>
        <v>69.555555555555557</v>
      </c>
      <c r="F176" s="16"/>
      <c r="G176" s="16"/>
      <c r="H176" s="16"/>
      <c r="I176" s="16"/>
      <c r="J176" s="16"/>
      <c r="K176" s="16"/>
      <c r="L176" s="16">
        <v>450</v>
      </c>
      <c r="M176" s="16">
        <v>313</v>
      </c>
      <c r="N176" s="16">
        <f t="shared" si="195"/>
        <v>69.555555555555557</v>
      </c>
    </row>
    <row r="177" spans="1:14">
      <c r="A177" s="51" t="s">
        <v>31</v>
      </c>
      <c r="B177" s="83"/>
      <c r="C177" s="18">
        <f>C176</f>
        <v>450</v>
      </c>
      <c r="D177" s="18">
        <f>D176</f>
        <v>313</v>
      </c>
      <c r="E177" s="18">
        <f t="shared" si="216"/>
        <v>69.555555555555557</v>
      </c>
      <c r="F177" s="18">
        <f t="shared" ref="F177:G177" si="217">F176</f>
        <v>0</v>
      </c>
      <c r="G177" s="18">
        <f t="shared" si="217"/>
        <v>0</v>
      </c>
      <c r="H177" s="18"/>
      <c r="I177" s="18">
        <f t="shared" ref="I177:J177" si="218">I176</f>
        <v>0</v>
      </c>
      <c r="J177" s="18">
        <f t="shared" si="218"/>
        <v>0</v>
      </c>
      <c r="K177" s="18"/>
      <c r="L177" s="18">
        <f>SUM(L176)</f>
        <v>450</v>
      </c>
      <c r="M177" s="18">
        <f>SUM(M176)</f>
        <v>313</v>
      </c>
      <c r="N177" s="18">
        <f t="shared" si="195"/>
        <v>69.555555555555557</v>
      </c>
    </row>
    <row r="178" spans="1:14" ht="15.75" customHeight="1">
      <c r="A178" s="45" t="s">
        <v>76</v>
      </c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7"/>
    </row>
    <row r="179" spans="1:14" ht="28.5" customHeight="1">
      <c r="A179" s="58" t="s">
        <v>46</v>
      </c>
      <c r="B179" s="44"/>
      <c r="C179" s="16">
        <f>F179+I179+L179</f>
        <v>1500</v>
      </c>
      <c r="D179" s="16">
        <f>G179+J179+M179</f>
        <v>1000</v>
      </c>
      <c r="E179" s="16">
        <f t="shared" ref="E179:E181" si="219">D179/C179*100</f>
        <v>66.666666666666657</v>
      </c>
      <c r="F179" s="16"/>
      <c r="G179" s="16"/>
      <c r="H179" s="16"/>
      <c r="I179" s="16"/>
      <c r="J179" s="16"/>
      <c r="K179" s="16"/>
      <c r="L179" s="16">
        <v>1500</v>
      </c>
      <c r="M179" s="16">
        <v>1000</v>
      </c>
      <c r="N179" s="16">
        <f t="shared" si="195"/>
        <v>66.666666666666657</v>
      </c>
    </row>
    <row r="180" spans="1:14">
      <c r="A180" s="51" t="s">
        <v>31</v>
      </c>
      <c r="B180" s="83"/>
      <c r="C180" s="18">
        <f>C179</f>
        <v>1500</v>
      </c>
      <c r="D180" s="18">
        <f>D179</f>
        <v>1000</v>
      </c>
      <c r="E180" s="18">
        <f t="shared" si="219"/>
        <v>66.666666666666657</v>
      </c>
      <c r="F180" s="18">
        <f t="shared" ref="F180:I180" si="220">F179</f>
        <v>0</v>
      </c>
      <c r="G180" s="18">
        <f t="shared" si="220"/>
        <v>0</v>
      </c>
      <c r="H180" s="18">
        <f t="shared" si="220"/>
        <v>0</v>
      </c>
      <c r="I180" s="18">
        <f t="shared" si="220"/>
        <v>0</v>
      </c>
      <c r="J180" s="18">
        <f t="shared" ref="J180" si="221">J179</f>
        <v>0</v>
      </c>
      <c r="K180" s="18"/>
      <c r="L180" s="18">
        <f>SUM(L179)</f>
        <v>1500</v>
      </c>
      <c r="M180" s="18">
        <f>SUM(M179)</f>
        <v>1000</v>
      </c>
      <c r="N180" s="16">
        <f t="shared" si="195"/>
        <v>66.666666666666657</v>
      </c>
    </row>
    <row r="181" spans="1:14">
      <c r="A181" s="51" t="s">
        <v>53</v>
      </c>
      <c r="B181" s="43"/>
      <c r="C181" s="8">
        <f>C163+C167+C171+C174+C177+C180</f>
        <v>96272</v>
      </c>
      <c r="D181" s="8">
        <f>D163+D167+D171+D174+D177+D180</f>
        <v>52412.500000000007</v>
      </c>
      <c r="E181" s="8">
        <f t="shared" si="219"/>
        <v>54.442101545620744</v>
      </c>
      <c r="F181" s="8">
        <f t="shared" ref="F181:I181" si="222">F163+F167+F171+F174+F177+F180</f>
        <v>0</v>
      </c>
      <c r="G181" s="8">
        <f t="shared" si="222"/>
        <v>0</v>
      </c>
      <c r="H181" s="8">
        <f t="shared" si="222"/>
        <v>0</v>
      </c>
      <c r="I181" s="8">
        <f t="shared" si="222"/>
        <v>2268.8000000000002</v>
      </c>
      <c r="J181" s="8">
        <f t="shared" ref="J181" si="223">J163+J167+J171+J174+J177+J180</f>
        <v>237.1</v>
      </c>
      <c r="K181" s="8">
        <f t="shared" ref="K181" si="224">J181/I181*100</f>
        <v>10.450458392101551</v>
      </c>
      <c r="L181" s="8">
        <f t="shared" ref="L181:M181" si="225">L163+L167+L171+L174+L177+L180</f>
        <v>94003.199999999997</v>
      </c>
      <c r="M181" s="8">
        <f t="shared" si="225"/>
        <v>52175.400000000009</v>
      </c>
      <c r="N181" s="8">
        <f t="shared" si="195"/>
        <v>55.503855187908513</v>
      </c>
    </row>
    <row r="182" spans="1:14" ht="15.75" customHeight="1">
      <c r="A182" s="26" t="s">
        <v>25</v>
      </c>
      <c r="B182" s="64" t="s">
        <v>10</v>
      </c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6"/>
    </row>
    <row r="183" spans="1:14" ht="15.75" customHeight="1">
      <c r="A183" s="45" t="s">
        <v>77</v>
      </c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7"/>
    </row>
    <row r="184" spans="1:14">
      <c r="A184" s="35" t="s">
        <v>39</v>
      </c>
      <c r="B184" s="44"/>
      <c r="C184" s="16">
        <f>F184+I184+L184</f>
        <v>800</v>
      </c>
      <c r="D184" s="16">
        <f>G184+J184+M184</f>
        <v>393.4</v>
      </c>
      <c r="E184" s="16">
        <f t="shared" ref="E184:E185" si="226">D184/C184*100</f>
        <v>49.174999999999997</v>
      </c>
      <c r="F184" s="16"/>
      <c r="G184" s="16"/>
      <c r="H184" s="16"/>
      <c r="I184" s="16"/>
      <c r="J184" s="16"/>
      <c r="K184" s="16"/>
      <c r="L184" s="17">
        <v>800</v>
      </c>
      <c r="M184" s="17">
        <v>393.4</v>
      </c>
      <c r="N184" s="17">
        <f t="shared" si="195"/>
        <v>49.174999999999997</v>
      </c>
    </row>
    <row r="185" spans="1:14">
      <c r="A185" s="39" t="s">
        <v>40</v>
      </c>
      <c r="B185" s="40"/>
      <c r="C185" s="18">
        <f>C184</f>
        <v>800</v>
      </c>
      <c r="D185" s="18">
        <f>D184</f>
        <v>393.4</v>
      </c>
      <c r="E185" s="18">
        <f t="shared" si="226"/>
        <v>49.174999999999997</v>
      </c>
      <c r="F185" s="18">
        <f t="shared" ref="F185:G185" si="227">F184</f>
        <v>0</v>
      </c>
      <c r="G185" s="18">
        <f t="shared" si="227"/>
        <v>0</v>
      </c>
      <c r="H185" s="18"/>
      <c r="I185" s="18">
        <f t="shared" ref="I185:J185" si="228">I184</f>
        <v>0</v>
      </c>
      <c r="J185" s="18">
        <f t="shared" si="228"/>
        <v>0</v>
      </c>
      <c r="K185" s="18"/>
      <c r="L185" s="18">
        <f>SUM(L184)</f>
        <v>800</v>
      </c>
      <c r="M185" s="18">
        <f>SUM(M184)</f>
        <v>393.4</v>
      </c>
      <c r="N185" s="17">
        <f t="shared" si="195"/>
        <v>49.174999999999997</v>
      </c>
    </row>
    <row r="186" spans="1:14" ht="15.75" customHeight="1">
      <c r="A186" s="45" t="s">
        <v>78</v>
      </c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7"/>
    </row>
    <row r="187" spans="1:14">
      <c r="A187" s="35" t="s">
        <v>39</v>
      </c>
      <c r="B187" s="44"/>
      <c r="C187" s="16">
        <f>F187+I187+L187</f>
        <v>120</v>
      </c>
      <c r="D187" s="16">
        <f>G187+J187+M187</f>
        <v>45</v>
      </c>
      <c r="E187" s="16">
        <f t="shared" ref="E187:E189" si="229">D187/C187*100</f>
        <v>37.5</v>
      </c>
      <c r="F187" s="16"/>
      <c r="G187" s="16"/>
      <c r="H187" s="16"/>
      <c r="I187" s="16"/>
      <c r="J187" s="16"/>
      <c r="K187" s="16"/>
      <c r="L187" s="17">
        <v>120</v>
      </c>
      <c r="M187" s="17">
        <v>45</v>
      </c>
      <c r="N187" s="17">
        <f t="shared" si="195"/>
        <v>37.5</v>
      </c>
    </row>
    <row r="188" spans="1:14">
      <c r="A188" s="58" t="s">
        <v>87</v>
      </c>
      <c r="B188" s="82"/>
      <c r="C188" s="16">
        <f>F188+I188+L188</f>
        <v>737</v>
      </c>
      <c r="D188" s="16">
        <f>G188+J188+M188</f>
        <v>286.2</v>
      </c>
      <c r="E188" s="16">
        <f t="shared" si="229"/>
        <v>38.833107191316145</v>
      </c>
      <c r="F188" s="16"/>
      <c r="G188" s="16"/>
      <c r="H188" s="16"/>
      <c r="I188" s="16"/>
      <c r="J188" s="16"/>
      <c r="K188" s="16"/>
      <c r="L188" s="17">
        <v>737</v>
      </c>
      <c r="M188" s="17">
        <v>286.2</v>
      </c>
      <c r="N188" s="17">
        <f t="shared" si="195"/>
        <v>38.833107191316145</v>
      </c>
    </row>
    <row r="189" spans="1:14">
      <c r="A189" s="39" t="s">
        <v>40</v>
      </c>
      <c r="B189" s="40"/>
      <c r="C189" s="18">
        <f>C187+C188</f>
        <v>857</v>
      </c>
      <c r="D189" s="18">
        <f>D187+D188</f>
        <v>331.2</v>
      </c>
      <c r="E189" s="18">
        <f t="shared" si="229"/>
        <v>38.64644107351225</v>
      </c>
      <c r="F189" s="18">
        <f>F187+F188</f>
        <v>0</v>
      </c>
      <c r="G189" s="18">
        <f>G187+G188</f>
        <v>0</v>
      </c>
      <c r="H189" s="18"/>
      <c r="I189" s="18">
        <f>I187+I188</f>
        <v>0</v>
      </c>
      <c r="J189" s="18">
        <f>J187+J188</f>
        <v>0</v>
      </c>
      <c r="K189" s="18"/>
      <c r="L189" s="18">
        <f>L187+L188</f>
        <v>857</v>
      </c>
      <c r="M189" s="18">
        <f>M187+M188</f>
        <v>331.2</v>
      </c>
      <c r="N189" s="17">
        <f t="shared" si="195"/>
        <v>38.64644107351225</v>
      </c>
    </row>
    <row r="190" spans="1:14" ht="31.5" customHeight="1">
      <c r="A190" s="67" t="s">
        <v>79</v>
      </c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9"/>
    </row>
    <row r="191" spans="1:14">
      <c r="A191" s="35" t="s">
        <v>39</v>
      </c>
      <c r="B191" s="44"/>
      <c r="C191" s="16">
        <f>F191+I191+L191</f>
        <v>237.1</v>
      </c>
      <c r="D191" s="16">
        <f>G191+J191+M191</f>
        <v>237.1</v>
      </c>
      <c r="E191" s="16">
        <f t="shared" ref="E191:E193" si="230">D191/C191*100</f>
        <v>100</v>
      </c>
      <c r="F191" s="16"/>
      <c r="G191" s="16"/>
      <c r="H191" s="16"/>
      <c r="I191" s="16"/>
      <c r="J191" s="16"/>
      <c r="K191" s="16"/>
      <c r="L191" s="16">
        <v>237.1</v>
      </c>
      <c r="M191" s="16">
        <v>237.1</v>
      </c>
      <c r="N191" s="16">
        <f t="shared" si="195"/>
        <v>100</v>
      </c>
    </row>
    <row r="192" spans="1:14">
      <c r="A192" s="39" t="s">
        <v>40</v>
      </c>
      <c r="B192" s="40"/>
      <c r="C192" s="18">
        <f>C191</f>
        <v>237.1</v>
      </c>
      <c r="D192" s="18">
        <f>D191</f>
        <v>237.1</v>
      </c>
      <c r="E192" s="18">
        <f t="shared" si="230"/>
        <v>100</v>
      </c>
      <c r="F192" s="18">
        <f t="shared" ref="F192:G192" si="231">F191</f>
        <v>0</v>
      </c>
      <c r="G192" s="18">
        <f t="shared" si="231"/>
        <v>0</v>
      </c>
      <c r="H192" s="18"/>
      <c r="I192" s="18">
        <f t="shared" ref="I192:J192" si="232">I191</f>
        <v>0</v>
      </c>
      <c r="J192" s="18">
        <f t="shared" si="232"/>
        <v>0</v>
      </c>
      <c r="K192" s="18"/>
      <c r="L192" s="18">
        <f>SUM(L191)</f>
        <v>237.1</v>
      </c>
      <c r="M192" s="18">
        <f>SUM(M191)</f>
        <v>237.1</v>
      </c>
      <c r="N192" s="16">
        <f t="shared" si="195"/>
        <v>100</v>
      </c>
    </row>
    <row r="193" spans="1:14">
      <c r="A193" s="51" t="s">
        <v>53</v>
      </c>
      <c r="B193" s="43"/>
      <c r="C193" s="8">
        <f>C185+C189+C192</f>
        <v>1894.1</v>
      </c>
      <c r="D193" s="8">
        <f>D185+D189+D192</f>
        <v>961.69999999999993</v>
      </c>
      <c r="E193" s="8">
        <f t="shared" si="230"/>
        <v>50.773454411065941</v>
      </c>
      <c r="F193" s="8">
        <f t="shared" ref="F193:G193" si="233">F185+F189+F192</f>
        <v>0</v>
      </c>
      <c r="G193" s="8">
        <f t="shared" si="233"/>
        <v>0</v>
      </c>
      <c r="H193" s="8"/>
      <c r="I193" s="8">
        <f t="shared" ref="I193:M193" si="234">I185+I189+I192</f>
        <v>0</v>
      </c>
      <c r="J193" s="8">
        <f t="shared" si="234"/>
        <v>0</v>
      </c>
      <c r="K193" s="8"/>
      <c r="L193" s="8">
        <f t="shared" si="234"/>
        <v>1894.1</v>
      </c>
      <c r="M193" s="8">
        <f t="shared" si="234"/>
        <v>961.69999999999993</v>
      </c>
      <c r="N193" s="8">
        <f t="shared" si="195"/>
        <v>50.773454411065941</v>
      </c>
    </row>
    <row r="194" spans="1:14" ht="15.75" customHeight="1">
      <c r="A194" s="26">
        <v>10</v>
      </c>
      <c r="B194" s="64" t="s">
        <v>11</v>
      </c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6"/>
    </row>
    <row r="195" spans="1:14" ht="15.75" customHeight="1">
      <c r="A195" s="52" t="s">
        <v>81</v>
      </c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4"/>
    </row>
    <row r="196" spans="1:14" ht="30" customHeight="1">
      <c r="A196" s="80" t="s">
        <v>44</v>
      </c>
      <c r="B196" s="81"/>
      <c r="C196" s="16">
        <f>F196+I196+L196</f>
        <v>50</v>
      </c>
      <c r="D196" s="16">
        <f>G196+J196+M196</f>
        <v>24.3</v>
      </c>
      <c r="E196" s="16">
        <f t="shared" ref="E196:E198" si="235">D196/C196*100</f>
        <v>48.6</v>
      </c>
      <c r="F196" s="16"/>
      <c r="G196" s="16"/>
      <c r="H196" s="16"/>
      <c r="I196" s="16"/>
      <c r="J196" s="16"/>
      <c r="K196" s="16"/>
      <c r="L196" s="16">
        <v>50</v>
      </c>
      <c r="M196" s="16">
        <v>24.3</v>
      </c>
      <c r="N196" s="16">
        <f t="shared" si="195"/>
        <v>48.6</v>
      </c>
    </row>
    <row r="197" spans="1:14" ht="30.75" customHeight="1">
      <c r="A197" s="58" t="s">
        <v>58</v>
      </c>
      <c r="B197" s="44"/>
      <c r="C197" s="16">
        <f>F197+I197+L197</f>
        <v>350</v>
      </c>
      <c r="D197" s="16">
        <f>G197+J197+M197</f>
        <v>290</v>
      </c>
      <c r="E197" s="16">
        <f t="shared" si="235"/>
        <v>82.857142857142861</v>
      </c>
      <c r="F197" s="16"/>
      <c r="G197" s="16"/>
      <c r="H197" s="16"/>
      <c r="I197" s="16"/>
      <c r="J197" s="16"/>
      <c r="K197" s="16"/>
      <c r="L197" s="16">
        <v>350</v>
      </c>
      <c r="M197" s="16">
        <v>290</v>
      </c>
      <c r="N197" s="16">
        <f t="shared" si="195"/>
        <v>82.857142857142861</v>
      </c>
    </row>
    <row r="198" spans="1:14">
      <c r="A198" s="48" t="s">
        <v>31</v>
      </c>
      <c r="B198" s="50"/>
      <c r="C198" s="18">
        <f>C197+C196</f>
        <v>400</v>
      </c>
      <c r="D198" s="18">
        <f>D197+D196</f>
        <v>314.3</v>
      </c>
      <c r="E198" s="18">
        <f t="shared" si="235"/>
        <v>78.575000000000003</v>
      </c>
      <c r="F198" s="18">
        <f t="shared" ref="F198:G198" si="236">F197+F196</f>
        <v>0</v>
      </c>
      <c r="G198" s="18">
        <f t="shared" si="236"/>
        <v>0</v>
      </c>
      <c r="H198" s="18"/>
      <c r="I198" s="18">
        <f t="shared" ref="I198:J198" si="237">I197+I196</f>
        <v>0</v>
      </c>
      <c r="J198" s="18">
        <f t="shared" si="237"/>
        <v>0</v>
      </c>
      <c r="K198" s="18"/>
      <c r="L198" s="18">
        <f>SUM(L196:L197)</f>
        <v>400</v>
      </c>
      <c r="M198" s="18">
        <f>SUM(M196:M197)</f>
        <v>314.3</v>
      </c>
      <c r="N198" s="18">
        <f t="shared" si="195"/>
        <v>78.575000000000003</v>
      </c>
    </row>
    <row r="199" spans="1:14" ht="15.75" customHeight="1">
      <c r="A199" s="45" t="s">
        <v>82</v>
      </c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7"/>
    </row>
    <row r="200" spans="1:14" ht="30.75" customHeight="1">
      <c r="A200" s="58" t="s">
        <v>58</v>
      </c>
      <c r="B200" s="44"/>
      <c r="C200" s="16">
        <f>F200+I200+L200</f>
        <v>3150</v>
      </c>
      <c r="D200" s="16">
        <f>G200+J200+M200</f>
        <v>1510.9</v>
      </c>
      <c r="E200" s="16">
        <f t="shared" ref="E200:E201" si="238">D200/C200*100</f>
        <v>47.965079365079369</v>
      </c>
      <c r="F200" s="16"/>
      <c r="G200" s="16"/>
      <c r="H200" s="16"/>
      <c r="I200" s="16"/>
      <c r="J200" s="16"/>
      <c r="K200" s="16"/>
      <c r="L200" s="16">
        <v>3150</v>
      </c>
      <c r="M200" s="16">
        <v>1510.9</v>
      </c>
      <c r="N200" s="16">
        <f t="shared" si="195"/>
        <v>47.965079365079369</v>
      </c>
    </row>
    <row r="201" spans="1:14">
      <c r="A201" s="48" t="s">
        <v>31</v>
      </c>
      <c r="B201" s="50"/>
      <c r="C201" s="18">
        <f>C200</f>
        <v>3150</v>
      </c>
      <c r="D201" s="18">
        <f>D200</f>
        <v>1510.9</v>
      </c>
      <c r="E201" s="18">
        <f t="shared" si="238"/>
        <v>47.965079365079369</v>
      </c>
      <c r="F201" s="18">
        <f t="shared" ref="F201:G201" si="239">F200</f>
        <v>0</v>
      </c>
      <c r="G201" s="18">
        <f t="shared" si="239"/>
        <v>0</v>
      </c>
      <c r="H201" s="18"/>
      <c r="I201" s="18">
        <f t="shared" ref="I201:J201" si="240">I200</f>
        <v>0</v>
      </c>
      <c r="J201" s="18">
        <f t="shared" si="240"/>
        <v>0</v>
      </c>
      <c r="K201" s="18"/>
      <c r="L201" s="18">
        <f>SUM(L200)</f>
        <v>3150</v>
      </c>
      <c r="M201" s="18">
        <f>SUM(M200)</f>
        <v>1510.9</v>
      </c>
      <c r="N201" s="18">
        <f t="shared" si="195"/>
        <v>47.965079365079369</v>
      </c>
    </row>
    <row r="202" spans="1:14" ht="15.75" customHeight="1">
      <c r="A202" s="52" t="s">
        <v>83</v>
      </c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4"/>
    </row>
    <row r="203" spans="1:14" ht="28.5" customHeight="1">
      <c r="A203" s="58" t="s">
        <v>58</v>
      </c>
      <c r="B203" s="44"/>
      <c r="C203" s="16">
        <f>F203+I203+L203</f>
        <v>2500</v>
      </c>
      <c r="D203" s="16">
        <f>G203+J203+M203</f>
        <v>1273.3</v>
      </c>
      <c r="E203" s="16">
        <f t="shared" ref="E203:E205" si="241">D203/C203*100</f>
        <v>50.932000000000002</v>
      </c>
      <c r="F203" s="16"/>
      <c r="G203" s="16"/>
      <c r="H203" s="16"/>
      <c r="I203" s="16"/>
      <c r="J203" s="16"/>
      <c r="K203" s="16"/>
      <c r="L203" s="16">
        <v>2500</v>
      </c>
      <c r="M203" s="16">
        <v>1273.3</v>
      </c>
      <c r="N203" s="16">
        <f t="shared" si="195"/>
        <v>50.932000000000002</v>
      </c>
    </row>
    <row r="204" spans="1:14">
      <c r="A204" s="48" t="s">
        <v>31</v>
      </c>
      <c r="B204" s="50"/>
      <c r="C204" s="18">
        <f>C203</f>
        <v>2500</v>
      </c>
      <c r="D204" s="18">
        <f>D203</f>
        <v>1273.3</v>
      </c>
      <c r="E204" s="18">
        <f t="shared" si="241"/>
        <v>50.932000000000002</v>
      </c>
      <c r="F204" s="18">
        <f t="shared" ref="F204:G204" si="242">F203</f>
        <v>0</v>
      </c>
      <c r="G204" s="18">
        <f t="shared" si="242"/>
        <v>0</v>
      </c>
      <c r="H204" s="18"/>
      <c r="I204" s="18">
        <f t="shared" ref="I204:J204" si="243">I203</f>
        <v>0</v>
      </c>
      <c r="J204" s="18">
        <f t="shared" si="243"/>
        <v>0</v>
      </c>
      <c r="K204" s="18"/>
      <c r="L204" s="18">
        <f>SUM(L203)</f>
        <v>2500</v>
      </c>
      <c r="M204" s="18">
        <f>SUM(M203)</f>
        <v>1273.3</v>
      </c>
      <c r="N204" s="18">
        <f t="shared" si="195"/>
        <v>50.932000000000002</v>
      </c>
    </row>
    <row r="205" spans="1:14">
      <c r="A205" s="51" t="s">
        <v>53</v>
      </c>
      <c r="B205" s="43"/>
      <c r="C205" s="8">
        <f>C198+C201+C204</f>
        <v>6050</v>
      </c>
      <c r="D205" s="8">
        <f>D198+D201+D204</f>
        <v>3098.5</v>
      </c>
      <c r="E205" s="16">
        <f t="shared" si="241"/>
        <v>51.214876033057855</v>
      </c>
      <c r="F205" s="8">
        <f>F198+F201+F204</f>
        <v>0</v>
      </c>
      <c r="G205" s="8">
        <f>G198+G201+G204</f>
        <v>0</v>
      </c>
      <c r="H205" s="16"/>
      <c r="I205" s="8">
        <f>I198+I201+I204</f>
        <v>0</v>
      </c>
      <c r="J205" s="8">
        <f>J198+J201+J204</f>
        <v>0</v>
      </c>
      <c r="K205" s="16"/>
      <c r="L205" s="8">
        <f>L198+L201+L204</f>
        <v>6050</v>
      </c>
      <c r="M205" s="8">
        <f>M198+M201+M204</f>
        <v>3098.5</v>
      </c>
      <c r="N205" s="8">
        <f t="shared" si="195"/>
        <v>51.214876033057855</v>
      </c>
    </row>
    <row r="206" spans="1:14" ht="15.75" customHeight="1">
      <c r="A206" s="26">
        <v>11</v>
      </c>
      <c r="B206" s="55" t="s">
        <v>12</v>
      </c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7"/>
    </row>
    <row r="207" spans="1:14" ht="15.75" customHeight="1">
      <c r="A207" s="52" t="s">
        <v>84</v>
      </c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4"/>
    </row>
    <row r="208" spans="1:14">
      <c r="A208" s="35" t="s">
        <v>39</v>
      </c>
      <c r="B208" s="44"/>
      <c r="C208" s="16">
        <f>F208+I208+L208</f>
        <v>1270</v>
      </c>
      <c r="D208" s="16">
        <f>G208+J208+M208</f>
        <v>579.29999999999995</v>
      </c>
      <c r="E208" s="16">
        <f t="shared" ref="E208:E209" si="244">D208/C208*100</f>
        <v>45.614173228346452</v>
      </c>
      <c r="F208" s="16"/>
      <c r="G208" s="16"/>
      <c r="H208" s="16"/>
      <c r="I208" s="16"/>
      <c r="J208" s="16"/>
      <c r="K208" s="16"/>
      <c r="L208" s="16">
        <v>1270</v>
      </c>
      <c r="M208" s="16">
        <v>579.29999999999995</v>
      </c>
      <c r="N208" s="16">
        <f t="shared" si="195"/>
        <v>45.614173228346452</v>
      </c>
    </row>
    <row r="209" spans="1:14">
      <c r="A209" s="48" t="s">
        <v>31</v>
      </c>
      <c r="B209" s="50"/>
      <c r="C209" s="34">
        <f>C208</f>
        <v>1270</v>
      </c>
      <c r="D209" s="34">
        <f>D208</f>
        <v>579.29999999999995</v>
      </c>
      <c r="E209" s="18">
        <f t="shared" si="244"/>
        <v>45.614173228346452</v>
      </c>
      <c r="F209" s="34">
        <f t="shared" ref="F209:G209" si="245">F208</f>
        <v>0</v>
      </c>
      <c r="G209" s="34">
        <f t="shared" si="245"/>
        <v>0</v>
      </c>
      <c r="H209" s="18"/>
      <c r="I209" s="34">
        <f t="shared" ref="I209:J209" si="246">I208</f>
        <v>0</v>
      </c>
      <c r="J209" s="34">
        <f t="shared" si="246"/>
        <v>0</v>
      </c>
      <c r="K209" s="18"/>
      <c r="L209" s="18">
        <f>SUM(L208)</f>
        <v>1270</v>
      </c>
      <c r="M209" s="18">
        <f>SUM(M208)</f>
        <v>579.29999999999995</v>
      </c>
      <c r="N209" s="18">
        <f t="shared" si="195"/>
        <v>45.614173228346452</v>
      </c>
    </row>
    <row r="210" spans="1:14" ht="15.75" customHeight="1">
      <c r="A210" s="52" t="s">
        <v>85</v>
      </c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4"/>
    </row>
    <row r="211" spans="1:14">
      <c r="A211" s="35" t="s">
        <v>39</v>
      </c>
      <c r="B211" s="44"/>
      <c r="C211" s="16">
        <f>F211+I211+L211</f>
        <v>1050</v>
      </c>
      <c r="D211" s="16">
        <f>G211+J211+M211</f>
        <v>894.6</v>
      </c>
      <c r="E211" s="16">
        <f t="shared" ref="E211:E213" si="247">D211/C211*100</f>
        <v>85.2</v>
      </c>
      <c r="F211" s="16"/>
      <c r="G211" s="16"/>
      <c r="H211" s="16"/>
      <c r="I211" s="16"/>
      <c r="J211" s="16"/>
      <c r="K211" s="16"/>
      <c r="L211" s="16">
        <v>1050</v>
      </c>
      <c r="M211" s="16">
        <v>894.6</v>
      </c>
      <c r="N211" s="16">
        <f t="shared" si="195"/>
        <v>85.2</v>
      </c>
    </row>
    <row r="212" spans="1:14">
      <c r="A212" s="48" t="s">
        <v>31</v>
      </c>
      <c r="B212" s="50"/>
      <c r="C212" s="18">
        <f>C211</f>
        <v>1050</v>
      </c>
      <c r="D212" s="18">
        <f>D211</f>
        <v>894.6</v>
      </c>
      <c r="E212" s="18">
        <f t="shared" si="247"/>
        <v>85.2</v>
      </c>
      <c r="F212" s="18">
        <f t="shared" ref="F212:G212" si="248">F211</f>
        <v>0</v>
      </c>
      <c r="G212" s="18">
        <f t="shared" si="248"/>
        <v>0</v>
      </c>
      <c r="H212" s="18"/>
      <c r="I212" s="18">
        <f t="shared" ref="I212:J212" si="249">I211</f>
        <v>0</v>
      </c>
      <c r="J212" s="18">
        <f t="shared" si="249"/>
        <v>0</v>
      </c>
      <c r="K212" s="18"/>
      <c r="L212" s="18">
        <f>SUM(L211)</f>
        <v>1050</v>
      </c>
      <c r="M212" s="18">
        <f>SUM(M211)</f>
        <v>894.6</v>
      </c>
      <c r="N212" s="18">
        <f t="shared" si="195"/>
        <v>85.2</v>
      </c>
    </row>
    <row r="213" spans="1:14">
      <c r="A213" s="51" t="s">
        <v>53</v>
      </c>
      <c r="B213" s="43"/>
      <c r="C213" s="8">
        <f>C209+C212</f>
        <v>2320</v>
      </c>
      <c r="D213" s="8">
        <f>D209+D212</f>
        <v>1473.9</v>
      </c>
      <c r="E213" s="8">
        <f t="shared" si="247"/>
        <v>63.53017241379311</v>
      </c>
      <c r="F213" s="8">
        <f t="shared" ref="F213:G213" si="250">F209+F212</f>
        <v>0</v>
      </c>
      <c r="G213" s="8">
        <f t="shared" si="250"/>
        <v>0</v>
      </c>
      <c r="H213" s="8"/>
      <c r="I213" s="8">
        <f t="shared" ref="I213:M213" si="251">I209+I212</f>
        <v>0</v>
      </c>
      <c r="J213" s="8">
        <f t="shared" si="251"/>
        <v>0</v>
      </c>
      <c r="K213" s="8"/>
      <c r="L213" s="8">
        <f t="shared" si="251"/>
        <v>2320</v>
      </c>
      <c r="M213" s="8">
        <f t="shared" si="251"/>
        <v>1473.9</v>
      </c>
      <c r="N213" s="8">
        <f t="shared" si="195"/>
        <v>63.53017241379311</v>
      </c>
    </row>
    <row r="214" spans="1:14" ht="15.75" customHeight="1">
      <c r="A214" s="26">
        <v>12</v>
      </c>
      <c r="B214" s="55" t="s">
        <v>13</v>
      </c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7"/>
    </row>
    <row r="215" spans="1:14" ht="15.75" customHeight="1">
      <c r="A215" s="45" t="s">
        <v>86</v>
      </c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7"/>
    </row>
    <row r="216" spans="1:14" ht="30.75" customHeight="1">
      <c r="A216" s="58" t="s">
        <v>87</v>
      </c>
      <c r="B216" s="60"/>
      <c r="C216" s="16">
        <f>F216+I216+L216</f>
        <v>4874.2</v>
      </c>
      <c r="D216" s="16">
        <f>G216+J216+M216</f>
        <v>2555.5</v>
      </c>
      <c r="E216" s="16">
        <f t="shared" ref="E216:E217" si="252">D216/C216*100</f>
        <v>52.429116572976078</v>
      </c>
      <c r="F216" s="16"/>
      <c r="G216" s="16"/>
      <c r="H216" s="16"/>
      <c r="I216" s="16">
        <v>588.70000000000005</v>
      </c>
      <c r="J216" s="16">
        <v>318.2</v>
      </c>
      <c r="K216" s="16">
        <f t="shared" ref="K216:K217" si="253">J216/I216*100</f>
        <v>54.051299473415995</v>
      </c>
      <c r="L216" s="16">
        <v>4285.5</v>
      </c>
      <c r="M216" s="16">
        <v>2237.3000000000002</v>
      </c>
      <c r="N216" s="16">
        <f t="shared" si="195"/>
        <v>52.206276980515696</v>
      </c>
    </row>
    <row r="217" spans="1:14">
      <c r="A217" s="48" t="s">
        <v>31</v>
      </c>
      <c r="B217" s="50"/>
      <c r="C217" s="18">
        <f>C216</f>
        <v>4874.2</v>
      </c>
      <c r="D217" s="18">
        <f>D216</f>
        <v>2555.5</v>
      </c>
      <c r="E217" s="18">
        <f t="shared" si="252"/>
        <v>52.429116572976078</v>
      </c>
      <c r="F217" s="18">
        <f t="shared" ref="F217:G217" si="254">F216</f>
        <v>0</v>
      </c>
      <c r="G217" s="18">
        <f t="shared" si="254"/>
        <v>0</v>
      </c>
      <c r="H217" s="18"/>
      <c r="I217" s="18">
        <f t="shared" ref="I217:J217" si="255">I216</f>
        <v>588.70000000000005</v>
      </c>
      <c r="J217" s="18">
        <f t="shared" si="255"/>
        <v>318.2</v>
      </c>
      <c r="K217" s="18">
        <f t="shared" si="253"/>
        <v>54.051299473415995</v>
      </c>
      <c r="L217" s="18">
        <f>SUM(L216)</f>
        <v>4285.5</v>
      </c>
      <c r="M217" s="18">
        <f>SUM(M216)</f>
        <v>2237.3000000000002</v>
      </c>
      <c r="N217" s="18">
        <f t="shared" si="195"/>
        <v>52.206276980515696</v>
      </c>
    </row>
    <row r="218" spans="1:14" ht="15.75" customHeight="1">
      <c r="A218" s="45" t="s">
        <v>88</v>
      </c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7"/>
    </row>
    <row r="219" spans="1:14" ht="30.75" customHeight="1">
      <c r="A219" s="58" t="s">
        <v>87</v>
      </c>
      <c r="B219" s="60"/>
      <c r="C219" s="16">
        <f>F219+I219+L219</f>
        <v>5897.4</v>
      </c>
      <c r="D219" s="16">
        <f>G219+J219+M219</f>
        <v>5897.4</v>
      </c>
      <c r="E219" s="16">
        <f t="shared" ref="E219:E220" si="256">D219/C219*100</f>
        <v>100</v>
      </c>
      <c r="F219" s="16"/>
      <c r="G219" s="16"/>
      <c r="H219" s="16"/>
      <c r="I219" s="16">
        <v>5897.4</v>
      </c>
      <c r="J219" s="16">
        <v>5897.4</v>
      </c>
      <c r="K219" s="16">
        <f t="shared" ref="K219:K220" si="257">J219/I219*100</f>
        <v>100</v>
      </c>
      <c r="L219" s="16"/>
      <c r="M219" s="16"/>
      <c r="N219" s="16"/>
    </row>
    <row r="220" spans="1:14">
      <c r="A220" s="48" t="s">
        <v>31</v>
      </c>
      <c r="B220" s="50"/>
      <c r="C220" s="18">
        <f>C219</f>
        <v>5897.4</v>
      </c>
      <c r="D220" s="18">
        <f>D219</f>
        <v>5897.4</v>
      </c>
      <c r="E220" s="18">
        <f t="shared" si="256"/>
        <v>100</v>
      </c>
      <c r="F220" s="18">
        <f t="shared" ref="F220:G220" si="258">F219</f>
        <v>0</v>
      </c>
      <c r="G220" s="18">
        <f t="shared" si="258"/>
        <v>0</v>
      </c>
      <c r="H220" s="18"/>
      <c r="I220" s="18">
        <f t="shared" ref="I220:J220" si="259">I219</f>
        <v>5897.4</v>
      </c>
      <c r="J220" s="18">
        <f t="shared" si="259"/>
        <v>5897.4</v>
      </c>
      <c r="K220" s="18">
        <f t="shared" si="257"/>
        <v>100</v>
      </c>
      <c r="L220" s="18">
        <f>SUM(L219)</f>
        <v>0</v>
      </c>
      <c r="M220" s="18">
        <f>SUM(M219)</f>
        <v>0</v>
      </c>
      <c r="N220" s="18"/>
    </row>
    <row r="221" spans="1:14" ht="15.75" customHeight="1">
      <c r="A221" s="45" t="s">
        <v>89</v>
      </c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7"/>
    </row>
    <row r="222" spans="1:14" ht="30.75" customHeight="1">
      <c r="A222" s="58" t="s">
        <v>87</v>
      </c>
      <c r="B222" s="60"/>
      <c r="C222" s="16">
        <f>F222+I222+L222</f>
        <v>0</v>
      </c>
      <c r="D222" s="16">
        <f>G222+J222+M222</f>
        <v>0</v>
      </c>
      <c r="E222" s="16"/>
      <c r="F222" s="16"/>
      <c r="G222" s="16"/>
      <c r="H222" s="16"/>
      <c r="I222" s="16">
        <v>0</v>
      </c>
      <c r="J222" s="16">
        <v>0</v>
      </c>
      <c r="K222" s="16"/>
      <c r="L222" s="16"/>
      <c r="M222" s="16"/>
      <c r="N222" s="16"/>
    </row>
    <row r="223" spans="1:14">
      <c r="A223" s="48" t="s">
        <v>31</v>
      </c>
      <c r="B223" s="50"/>
      <c r="C223" s="18">
        <f>C222</f>
        <v>0</v>
      </c>
      <c r="D223" s="18">
        <f>D222</f>
        <v>0</v>
      </c>
      <c r="E223" s="16"/>
      <c r="F223" s="18">
        <f t="shared" ref="F223:G223" si="260">F222</f>
        <v>0</v>
      </c>
      <c r="G223" s="18">
        <f t="shared" si="260"/>
        <v>0</v>
      </c>
      <c r="H223" s="16"/>
      <c r="I223" s="18">
        <f t="shared" ref="I223:J223" si="261">I222</f>
        <v>0</v>
      </c>
      <c r="J223" s="18">
        <f t="shared" si="261"/>
        <v>0</v>
      </c>
      <c r="K223" s="16"/>
      <c r="L223" s="18">
        <f>SUM(L222)</f>
        <v>0</v>
      </c>
      <c r="M223" s="18">
        <f>SUM(M222)</f>
        <v>0</v>
      </c>
      <c r="N223" s="18"/>
    </row>
    <row r="224" spans="1:14" ht="15.75" customHeight="1">
      <c r="A224" s="45" t="s">
        <v>90</v>
      </c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7"/>
    </row>
    <row r="225" spans="1:14" ht="30.75" customHeight="1">
      <c r="A225" s="58" t="s">
        <v>87</v>
      </c>
      <c r="B225" s="60"/>
      <c r="C225" s="16">
        <f>F225+I225+L225</f>
        <v>524.79999999999995</v>
      </c>
      <c r="D225" s="16">
        <f>G225+J225+M225</f>
        <v>0</v>
      </c>
      <c r="E225" s="16">
        <f t="shared" ref="E225:E226" si="262">D225/C225*100</f>
        <v>0</v>
      </c>
      <c r="F225" s="16"/>
      <c r="G225" s="16"/>
      <c r="H225" s="16"/>
      <c r="I225" s="16">
        <v>524.79999999999995</v>
      </c>
      <c r="J225" s="16"/>
      <c r="K225" s="16">
        <f t="shared" ref="K225:K226" si="263">J225/I225*100</f>
        <v>0</v>
      </c>
      <c r="L225" s="16"/>
      <c r="M225" s="16">
        <v>0</v>
      </c>
      <c r="N225" s="17"/>
    </row>
    <row r="226" spans="1:14">
      <c r="A226" s="48" t="s">
        <v>31</v>
      </c>
      <c r="B226" s="50"/>
      <c r="C226" s="18">
        <f>C225</f>
        <v>524.79999999999995</v>
      </c>
      <c r="D226" s="18">
        <f>D225</f>
        <v>0</v>
      </c>
      <c r="E226" s="18">
        <f t="shared" si="262"/>
        <v>0</v>
      </c>
      <c r="F226" s="18">
        <f t="shared" ref="F226:G226" si="264">F225</f>
        <v>0</v>
      </c>
      <c r="G226" s="18">
        <f t="shared" si="264"/>
        <v>0</v>
      </c>
      <c r="H226" s="18"/>
      <c r="I226" s="18">
        <f t="shared" ref="I226:J226" si="265">I225</f>
        <v>524.79999999999995</v>
      </c>
      <c r="J226" s="18">
        <f t="shared" si="265"/>
        <v>0</v>
      </c>
      <c r="K226" s="18">
        <f t="shared" si="263"/>
        <v>0</v>
      </c>
      <c r="L226" s="18">
        <f>SUM(L225)</f>
        <v>0</v>
      </c>
      <c r="M226" s="18">
        <f>SUM(M225)</f>
        <v>0</v>
      </c>
      <c r="N226" s="17"/>
    </row>
    <row r="227" spans="1:14" ht="15.75" customHeight="1">
      <c r="A227" s="45" t="s">
        <v>91</v>
      </c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7"/>
    </row>
    <row r="228" spans="1:14" ht="33" customHeight="1">
      <c r="A228" s="58" t="s">
        <v>87</v>
      </c>
      <c r="B228" s="60"/>
      <c r="C228" s="16">
        <f>F228+I228+L228</f>
        <v>200</v>
      </c>
      <c r="D228" s="16">
        <f>G228+J228+M228</f>
        <v>169</v>
      </c>
      <c r="E228" s="16">
        <f t="shared" ref="E228:E230" si="266">D228/C228*100</f>
        <v>84.5</v>
      </c>
      <c r="F228" s="16"/>
      <c r="G228" s="16"/>
      <c r="H228" s="16"/>
      <c r="I228" s="16"/>
      <c r="J228" s="16"/>
      <c r="K228" s="16"/>
      <c r="L228" s="16">
        <v>200</v>
      </c>
      <c r="M228" s="16">
        <v>169</v>
      </c>
      <c r="N228" s="16">
        <f t="shared" ref="N228:N286" si="267">M228/L228*100</f>
        <v>84.5</v>
      </c>
    </row>
    <row r="229" spans="1:14">
      <c r="A229" s="39" t="s">
        <v>40</v>
      </c>
      <c r="B229" s="40"/>
      <c r="C229" s="18">
        <f>C228</f>
        <v>200</v>
      </c>
      <c r="D229" s="18">
        <f>D228</f>
        <v>169</v>
      </c>
      <c r="E229" s="18">
        <f t="shared" si="266"/>
        <v>84.5</v>
      </c>
      <c r="F229" s="18">
        <f t="shared" ref="F229:G229" si="268">F228</f>
        <v>0</v>
      </c>
      <c r="G229" s="18">
        <f t="shared" si="268"/>
        <v>0</v>
      </c>
      <c r="H229" s="18"/>
      <c r="I229" s="18">
        <f t="shared" ref="I229:J229" si="269">I228</f>
        <v>0</v>
      </c>
      <c r="J229" s="18">
        <f t="shared" si="269"/>
        <v>0</v>
      </c>
      <c r="K229" s="18"/>
      <c r="L229" s="18">
        <f>SUM(L228)</f>
        <v>200</v>
      </c>
      <c r="M229" s="18">
        <f>SUM(M228)</f>
        <v>169</v>
      </c>
      <c r="N229" s="18">
        <f t="shared" si="267"/>
        <v>84.5</v>
      </c>
    </row>
    <row r="230" spans="1:14">
      <c r="A230" s="51" t="s">
        <v>53</v>
      </c>
      <c r="B230" s="43"/>
      <c r="C230" s="8">
        <f t="shared" ref="C230:D230" si="270">C217+C220+C229+C226+C222</f>
        <v>11496.399999999998</v>
      </c>
      <c r="D230" s="8">
        <f t="shared" si="270"/>
        <v>8621.9</v>
      </c>
      <c r="E230" s="8">
        <f t="shared" si="266"/>
        <v>74.996520649942596</v>
      </c>
      <c r="F230" s="8">
        <f t="shared" ref="F230:G230" si="271">F217+F220+F229+F226+F222</f>
        <v>0</v>
      </c>
      <c r="G230" s="8">
        <f t="shared" si="271"/>
        <v>0</v>
      </c>
      <c r="H230" s="8"/>
      <c r="I230" s="8">
        <f>I217+I220+I229+I226+I222</f>
        <v>7010.9</v>
      </c>
      <c r="J230" s="8">
        <f>J217+J220+J229+J226+J222</f>
        <v>6215.5999999999995</v>
      </c>
      <c r="K230" s="8">
        <f t="shared" ref="K230" si="272">J230/I230*100</f>
        <v>88.656235290761515</v>
      </c>
      <c r="L230" s="8">
        <f t="shared" ref="L230:M230" si="273">L217+L220+L229+L226+L222</f>
        <v>4485.5</v>
      </c>
      <c r="M230" s="8">
        <f t="shared" si="273"/>
        <v>2406.3000000000002</v>
      </c>
      <c r="N230" s="8">
        <f t="shared" si="267"/>
        <v>53.646193289488352</v>
      </c>
    </row>
    <row r="231" spans="1:14" ht="15.75" customHeight="1">
      <c r="A231" s="26">
        <v>13</v>
      </c>
      <c r="B231" s="64" t="s">
        <v>14</v>
      </c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6"/>
    </row>
    <row r="232" spans="1:14" ht="34.5" customHeight="1">
      <c r="A232" s="45" t="s">
        <v>92</v>
      </c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7"/>
    </row>
    <row r="233" spans="1:14" ht="32.25" customHeight="1">
      <c r="A233" s="35" t="s">
        <v>44</v>
      </c>
      <c r="B233" s="44"/>
      <c r="C233" s="16">
        <f>F233+I233+L233</f>
        <v>2718</v>
      </c>
      <c r="D233" s="16">
        <f>G233+J233+M233</f>
        <v>1624.4</v>
      </c>
      <c r="E233" s="16">
        <f t="shared" ref="E233:E234" si="274">D233/C233*100</f>
        <v>59.764532744665203</v>
      </c>
      <c r="F233" s="16"/>
      <c r="G233" s="16"/>
      <c r="H233" s="16"/>
      <c r="I233" s="16">
        <v>1795</v>
      </c>
      <c r="J233" s="16">
        <v>900</v>
      </c>
      <c r="K233" s="16">
        <f t="shared" ref="K233:K234" si="275">J233/I233*100</f>
        <v>50.139275766016709</v>
      </c>
      <c r="L233" s="16">
        <v>923</v>
      </c>
      <c r="M233" s="16">
        <v>724.4</v>
      </c>
      <c r="N233" s="16">
        <f t="shared" si="267"/>
        <v>78.483206933911148</v>
      </c>
    </row>
    <row r="234" spans="1:14">
      <c r="A234" s="48" t="s">
        <v>31</v>
      </c>
      <c r="B234" s="50"/>
      <c r="C234" s="18">
        <f>C233</f>
        <v>2718</v>
      </c>
      <c r="D234" s="18">
        <f>D233</f>
        <v>1624.4</v>
      </c>
      <c r="E234" s="18">
        <f t="shared" si="274"/>
        <v>59.764532744665203</v>
      </c>
      <c r="F234" s="18">
        <f t="shared" ref="F234:G234" si="276">F233</f>
        <v>0</v>
      </c>
      <c r="G234" s="18">
        <f t="shared" si="276"/>
        <v>0</v>
      </c>
      <c r="H234" s="18"/>
      <c r="I234" s="18">
        <f t="shared" ref="I234:J234" si="277">I233</f>
        <v>1795</v>
      </c>
      <c r="J234" s="18">
        <f t="shared" si="277"/>
        <v>900</v>
      </c>
      <c r="K234" s="18">
        <f t="shared" si="275"/>
        <v>50.139275766016709</v>
      </c>
      <c r="L234" s="18">
        <f>SUM(L233)</f>
        <v>923</v>
      </c>
      <c r="M234" s="18">
        <f>SUM(M233)</f>
        <v>724.4</v>
      </c>
      <c r="N234" s="18">
        <f t="shared" si="267"/>
        <v>78.483206933911148</v>
      </c>
    </row>
    <row r="235" spans="1:14" ht="19.5" customHeight="1">
      <c r="A235" s="45" t="s">
        <v>93</v>
      </c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7"/>
    </row>
    <row r="236" spans="1:14" ht="30.75" customHeight="1">
      <c r="A236" s="35" t="s">
        <v>44</v>
      </c>
      <c r="B236" s="44"/>
      <c r="C236" s="16">
        <f>F236+I236+L236</f>
        <v>404.4</v>
      </c>
      <c r="D236" s="16">
        <f>G236+J236+M236</f>
        <v>37.700000000000003</v>
      </c>
      <c r="E236" s="16">
        <f t="shared" ref="E236:E238" si="278">D236/C236*100</f>
        <v>9.3224530168150359</v>
      </c>
      <c r="F236" s="16"/>
      <c r="G236" s="16"/>
      <c r="H236" s="16"/>
      <c r="I236" s="16">
        <v>80.900000000000006</v>
      </c>
      <c r="J236" s="16">
        <v>37.700000000000003</v>
      </c>
      <c r="K236" s="16">
        <f t="shared" ref="K236:K238" si="279">J236/I236*100</f>
        <v>46.600741656365884</v>
      </c>
      <c r="L236" s="16">
        <v>323.5</v>
      </c>
      <c r="M236" s="16">
        <v>0</v>
      </c>
      <c r="N236" s="16">
        <f t="shared" si="267"/>
        <v>0</v>
      </c>
    </row>
    <row r="237" spans="1:14" ht="30.75" customHeight="1">
      <c r="A237" s="58" t="s">
        <v>58</v>
      </c>
      <c r="B237" s="44"/>
      <c r="C237" s="16">
        <f>F237+I237+L237</f>
        <v>160</v>
      </c>
      <c r="D237" s="16">
        <f>G237+J237+M237</f>
        <v>159.5</v>
      </c>
      <c r="E237" s="16">
        <f t="shared" si="278"/>
        <v>99.6875</v>
      </c>
      <c r="F237" s="16"/>
      <c r="G237" s="16"/>
      <c r="H237" s="16"/>
      <c r="I237" s="16"/>
      <c r="J237" s="16"/>
      <c r="K237" s="16"/>
      <c r="L237" s="16">
        <v>160</v>
      </c>
      <c r="M237" s="16">
        <v>159.5</v>
      </c>
      <c r="N237" s="8">
        <f t="shared" si="267"/>
        <v>99.6875</v>
      </c>
    </row>
    <row r="238" spans="1:14">
      <c r="A238" s="48" t="s">
        <v>31</v>
      </c>
      <c r="B238" s="50"/>
      <c r="C238" s="18">
        <f>C236+C237</f>
        <v>564.4</v>
      </c>
      <c r="D238" s="18">
        <f>D236+D237</f>
        <v>197.2</v>
      </c>
      <c r="E238" s="18">
        <f t="shared" si="278"/>
        <v>34.939759036144579</v>
      </c>
      <c r="F238" s="18">
        <f t="shared" ref="F238:G238" si="280">F236+F237</f>
        <v>0</v>
      </c>
      <c r="G238" s="18">
        <f t="shared" si="280"/>
        <v>0</v>
      </c>
      <c r="H238" s="18"/>
      <c r="I238" s="18">
        <f t="shared" ref="I238:J238" si="281">I236+I237</f>
        <v>80.900000000000006</v>
      </c>
      <c r="J238" s="18">
        <f t="shared" si="281"/>
        <v>37.700000000000003</v>
      </c>
      <c r="K238" s="18">
        <f t="shared" si="279"/>
        <v>46.600741656365884</v>
      </c>
      <c r="L238" s="18">
        <f>SUM(L236:L237)</f>
        <v>483.5</v>
      </c>
      <c r="M238" s="18">
        <f>SUM(M236:M237)</f>
        <v>159.5</v>
      </c>
      <c r="N238" s="18">
        <f t="shared" si="267"/>
        <v>32.988624612202685</v>
      </c>
    </row>
    <row r="239" spans="1:14" ht="30" customHeight="1">
      <c r="A239" s="52" t="s">
        <v>94</v>
      </c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4"/>
    </row>
    <row r="240" spans="1:14" ht="33" customHeight="1">
      <c r="A240" s="35" t="s">
        <v>44</v>
      </c>
      <c r="B240" s="44"/>
      <c r="C240" s="16">
        <f t="shared" ref="C240:D242" si="282">F240+I240+L240</f>
        <v>730</v>
      </c>
      <c r="D240" s="16">
        <f t="shared" si="282"/>
        <v>436.9</v>
      </c>
      <c r="E240" s="16">
        <f t="shared" ref="E240:E246" si="283">D240/C240*100</f>
        <v>59.849315068493148</v>
      </c>
      <c r="F240" s="16"/>
      <c r="G240" s="16"/>
      <c r="H240" s="16"/>
      <c r="I240" s="16"/>
      <c r="J240" s="16"/>
      <c r="K240" s="16"/>
      <c r="L240" s="16">
        <v>730</v>
      </c>
      <c r="M240" s="16">
        <v>436.9</v>
      </c>
      <c r="N240" s="16">
        <f t="shared" si="267"/>
        <v>59.849315068493148</v>
      </c>
    </row>
    <row r="241" spans="1:14">
      <c r="A241" s="58" t="s">
        <v>45</v>
      </c>
      <c r="B241" s="44"/>
      <c r="C241" s="16">
        <f t="shared" si="282"/>
        <v>70</v>
      </c>
      <c r="D241" s="16">
        <f t="shared" si="282"/>
        <v>20.3</v>
      </c>
      <c r="E241" s="16">
        <f t="shared" si="283"/>
        <v>29.000000000000004</v>
      </c>
      <c r="F241" s="16"/>
      <c r="G241" s="16"/>
      <c r="H241" s="16"/>
      <c r="I241" s="16"/>
      <c r="J241" s="16"/>
      <c r="K241" s="16"/>
      <c r="L241" s="16">
        <v>70</v>
      </c>
      <c r="M241" s="16">
        <v>20.3</v>
      </c>
      <c r="N241" s="16">
        <f t="shared" si="267"/>
        <v>29.000000000000004</v>
      </c>
    </row>
    <row r="242" spans="1:14" ht="30.75" customHeight="1">
      <c r="A242" s="58" t="s">
        <v>46</v>
      </c>
      <c r="B242" s="44"/>
      <c r="C242" s="16">
        <f t="shared" si="282"/>
        <v>100</v>
      </c>
      <c r="D242" s="16">
        <f t="shared" si="282"/>
        <v>100</v>
      </c>
      <c r="E242" s="16">
        <f t="shared" si="283"/>
        <v>100</v>
      </c>
      <c r="F242" s="16"/>
      <c r="G242" s="16"/>
      <c r="H242" s="16"/>
      <c r="I242" s="16"/>
      <c r="J242" s="16"/>
      <c r="K242" s="16"/>
      <c r="L242" s="16">
        <v>100</v>
      </c>
      <c r="M242" s="16">
        <v>100</v>
      </c>
      <c r="N242" s="16">
        <f t="shared" si="267"/>
        <v>100</v>
      </c>
    </row>
    <row r="243" spans="1:14">
      <c r="A243" s="48" t="s">
        <v>31</v>
      </c>
      <c r="B243" s="50"/>
      <c r="C243" s="18">
        <f>C240+C241+C242</f>
        <v>900</v>
      </c>
      <c r="D243" s="18">
        <f>D240+D241+D242</f>
        <v>557.20000000000005</v>
      </c>
      <c r="E243" s="18">
        <f t="shared" si="283"/>
        <v>61.911111111111119</v>
      </c>
      <c r="F243" s="18">
        <f t="shared" ref="F243:G243" si="284">F240+F241+F242</f>
        <v>0</v>
      </c>
      <c r="G243" s="18">
        <f t="shared" si="284"/>
        <v>0</v>
      </c>
      <c r="H243" s="18"/>
      <c r="I243" s="18">
        <f t="shared" ref="I243:J243" si="285">I240+I241+I242</f>
        <v>0</v>
      </c>
      <c r="J243" s="18">
        <f t="shared" si="285"/>
        <v>0</v>
      </c>
      <c r="K243" s="18"/>
      <c r="L243" s="18">
        <f>SUM(L240:L242)</f>
        <v>900</v>
      </c>
      <c r="M243" s="18">
        <f>SUM(M240:M242)</f>
        <v>557.20000000000005</v>
      </c>
      <c r="N243" s="18">
        <f t="shared" si="267"/>
        <v>61.911111111111119</v>
      </c>
    </row>
    <row r="244" spans="1:14">
      <c r="A244" s="45" t="s">
        <v>117</v>
      </c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4"/>
    </row>
    <row r="245" spans="1:14">
      <c r="A245" s="48" t="s">
        <v>44</v>
      </c>
      <c r="B245" s="49"/>
      <c r="C245" s="16">
        <f t="shared" ref="C245:D245" si="286">F245+I245+L245</f>
        <v>86.5</v>
      </c>
      <c r="D245" s="16">
        <f t="shared" si="286"/>
        <v>76.5</v>
      </c>
      <c r="E245" s="16">
        <f t="shared" si="283"/>
        <v>88.439306358381501</v>
      </c>
      <c r="F245" s="18"/>
      <c r="G245" s="18"/>
      <c r="H245" s="18"/>
      <c r="I245" s="18"/>
      <c r="J245" s="18"/>
      <c r="K245" s="16"/>
      <c r="L245" s="18">
        <v>86.5</v>
      </c>
      <c r="M245" s="18">
        <v>76.5</v>
      </c>
      <c r="N245" s="16">
        <f t="shared" si="267"/>
        <v>88.439306358381501</v>
      </c>
    </row>
    <row r="246" spans="1:14">
      <c r="A246" s="48" t="s">
        <v>31</v>
      </c>
      <c r="B246" s="50"/>
      <c r="C246" s="18">
        <f>C245</f>
        <v>86.5</v>
      </c>
      <c r="D246" s="18">
        <f>D245</f>
        <v>76.5</v>
      </c>
      <c r="E246" s="16">
        <f t="shared" si="283"/>
        <v>88.439306358381501</v>
      </c>
      <c r="F246" s="18">
        <f t="shared" ref="F246:G246" si="287">F245</f>
        <v>0</v>
      </c>
      <c r="G246" s="18">
        <f t="shared" si="287"/>
        <v>0</v>
      </c>
      <c r="H246" s="18"/>
      <c r="I246" s="18">
        <f t="shared" ref="I246:J246" si="288">I245</f>
        <v>0</v>
      </c>
      <c r="J246" s="18">
        <f t="shared" si="288"/>
        <v>0</v>
      </c>
      <c r="K246" s="16"/>
      <c r="L246" s="18">
        <f t="shared" ref="L246:M246" si="289">L245</f>
        <v>86.5</v>
      </c>
      <c r="M246" s="18">
        <f t="shared" si="289"/>
        <v>76.5</v>
      </c>
      <c r="N246" s="16">
        <f t="shared" si="267"/>
        <v>88.439306358381501</v>
      </c>
    </row>
    <row r="247" spans="1:14" ht="15.75" customHeight="1">
      <c r="A247" s="45" t="s">
        <v>95</v>
      </c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7"/>
    </row>
    <row r="248" spans="1:14" ht="30" customHeight="1">
      <c r="A248" s="35" t="s">
        <v>44</v>
      </c>
      <c r="B248" s="44"/>
      <c r="C248" s="16">
        <f>F248+I248+L248</f>
        <v>10</v>
      </c>
      <c r="D248" s="16">
        <f>G248+J248+M248</f>
        <v>0</v>
      </c>
      <c r="E248" s="16">
        <f t="shared" ref="E248:E249" si="290">D248/C248*100</f>
        <v>0</v>
      </c>
      <c r="F248" s="16"/>
      <c r="G248" s="16"/>
      <c r="H248" s="16"/>
      <c r="I248" s="16"/>
      <c r="J248" s="16"/>
      <c r="K248" s="16"/>
      <c r="L248" s="16">
        <v>10</v>
      </c>
      <c r="M248" s="16">
        <v>0</v>
      </c>
      <c r="N248" s="16">
        <f t="shared" si="267"/>
        <v>0</v>
      </c>
    </row>
    <row r="249" spans="1:14">
      <c r="A249" s="48" t="s">
        <v>31</v>
      </c>
      <c r="B249" s="50"/>
      <c r="C249" s="18">
        <f>C248</f>
        <v>10</v>
      </c>
      <c r="D249" s="18">
        <f>D248</f>
        <v>0</v>
      </c>
      <c r="E249" s="18">
        <f t="shared" si="290"/>
        <v>0</v>
      </c>
      <c r="F249" s="18">
        <f t="shared" ref="F249:G249" si="291">F248</f>
        <v>0</v>
      </c>
      <c r="G249" s="18">
        <f t="shared" si="291"/>
        <v>0</v>
      </c>
      <c r="H249" s="18"/>
      <c r="I249" s="18">
        <f t="shared" ref="I249:J249" si="292">I248</f>
        <v>0</v>
      </c>
      <c r="J249" s="18">
        <f t="shared" si="292"/>
        <v>0</v>
      </c>
      <c r="K249" s="18"/>
      <c r="L249" s="18">
        <f>SUM(L248)</f>
        <v>10</v>
      </c>
      <c r="M249" s="18">
        <f>SUM(M248)</f>
        <v>0</v>
      </c>
      <c r="N249" s="18">
        <f t="shared" si="267"/>
        <v>0</v>
      </c>
    </row>
    <row r="250" spans="1:14" ht="39" customHeight="1">
      <c r="A250" s="45" t="s">
        <v>96</v>
      </c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7"/>
    </row>
    <row r="251" spans="1:14" ht="27.75" customHeight="1">
      <c r="A251" s="58" t="s">
        <v>58</v>
      </c>
      <c r="B251" s="44"/>
      <c r="C251" s="16">
        <f>F251+I251+L251</f>
        <v>90</v>
      </c>
      <c r="D251" s="16">
        <f>G251+J251+M251</f>
        <v>50</v>
      </c>
      <c r="E251" s="16">
        <f t="shared" ref="E251:E252" si="293">D251/C251*100</f>
        <v>55.555555555555557</v>
      </c>
      <c r="F251" s="16"/>
      <c r="G251" s="16"/>
      <c r="H251" s="16"/>
      <c r="I251" s="16"/>
      <c r="J251" s="16"/>
      <c r="K251" s="17"/>
      <c r="L251" s="16">
        <v>90</v>
      </c>
      <c r="M251" s="16">
        <v>50</v>
      </c>
      <c r="N251" s="16">
        <f t="shared" si="267"/>
        <v>55.555555555555557</v>
      </c>
    </row>
    <row r="252" spans="1:14">
      <c r="A252" s="48" t="s">
        <v>31</v>
      </c>
      <c r="B252" s="50"/>
      <c r="C252" s="18">
        <f>C251</f>
        <v>90</v>
      </c>
      <c r="D252" s="18">
        <f>D251</f>
        <v>50</v>
      </c>
      <c r="E252" s="18">
        <f t="shared" si="293"/>
        <v>55.555555555555557</v>
      </c>
      <c r="F252" s="18">
        <f t="shared" ref="F252:G252" si="294">F251</f>
        <v>0</v>
      </c>
      <c r="G252" s="18">
        <f t="shared" si="294"/>
        <v>0</v>
      </c>
      <c r="H252" s="18"/>
      <c r="I252" s="18">
        <f t="shared" ref="I252:J252" si="295">I251</f>
        <v>0</v>
      </c>
      <c r="J252" s="18">
        <f t="shared" si="295"/>
        <v>0</v>
      </c>
      <c r="K252" s="18"/>
      <c r="L252" s="18">
        <f>SUM(L251)</f>
        <v>90</v>
      </c>
      <c r="M252" s="18">
        <f>SUM(M251)</f>
        <v>50</v>
      </c>
      <c r="N252" s="18">
        <f t="shared" si="267"/>
        <v>55.555555555555557</v>
      </c>
    </row>
    <row r="253" spans="1:14" ht="16.5" customHeight="1">
      <c r="A253" s="45" t="s">
        <v>97</v>
      </c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7"/>
    </row>
    <row r="254" spans="1:14" ht="30.75" customHeight="1">
      <c r="A254" s="58" t="s">
        <v>58</v>
      </c>
      <c r="B254" s="44"/>
      <c r="C254" s="16">
        <f>F254+I254+L254</f>
        <v>0</v>
      </c>
      <c r="D254" s="16">
        <f>G254+J254+M254</f>
        <v>0</v>
      </c>
      <c r="E254" s="16"/>
      <c r="F254" s="16"/>
      <c r="G254" s="16"/>
      <c r="H254" s="16"/>
      <c r="I254" s="16"/>
      <c r="J254" s="16"/>
      <c r="K254" s="16"/>
      <c r="L254" s="16">
        <v>0</v>
      </c>
      <c r="M254" s="16">
        <v>0</v>
      </c>
      <c r="N254" s="16"/>
    </row>
    <row r="255" spans="1:14">
      <c r="A255" s="48" t="s">
        <v>31</v>
      </c>
      <c r="B255" s="50"/>
      <c r="C255" s="18">
        <f>C254</f>
        <v>0</v>
      </c>
      <c r="D255" s="18">
        <f>D254</f>
        <v>0</v>
      </c>
      <c r="E255" s="18"/>
      <c r="F255" s="18">
        <f t="shared" ref="F255:G255" si="296">F254</f>
        <v>0</v>
      </c>
      <c r="G255" s="18">
        <f t="shared" si="296"/>
        <v>0</v>
      </c>
      <c r="H255" s="18"/>
      <c r="I255" s="18">
        <f t="shared" ref="I255:J255" si="297">I254</f>
        <v>0</v>
      </c>
      <c r="J255" s="18">
        <f t="shared" si="297"/>
        <v>0</v>
      </c>
      <c r="K255" s="18"/>
      <c r="L255" s="18">
        <f>SUM(L254)</f>
        <v>0</v>
      </c>
      <c r="M255" s="18">
        <f>SUM(M254)</f>
        <v>0</v>
      </c>
      <c r="N255" s="18"/>
    </row>
    <row r="256" spans="1:14" ht="15.75" customHeight="1">
      <c r="A256" s="45" t="s">
        <v>98</v>
      </c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7"/>
    </row>
    <row r="257" spans="1:14" ht="32.25" customHeight="1">
      <c r="A257" s="58" t="s">
        <v>99</v>
      </c>
      <c r="B257" s="44"/>
      <c r="C257" s="16">
        <f>F257+I257+L257</f>
        <v>120</v>
      </c>
      <c r="D257" s="16">
        <f>G257+J257+M257</f>
        <v>120</v>
      </c>
      <c r="E257" s="16">
        <f t="shared" ref="E257:E259" si="298">D257/C257*100</f>
        <v>100</v>
      </c>
      <c r="F257" s="16"/>
      <c r="G257" s="16"/>
      <c r="H257" s="16"/>
      <c r="I257" s="16"/>
      <c r="J257" s="16"/>
      <c r="K257" s="16"/>
      <c r="L257" s="16">
        <v>120</v>
      </c>
      <c r="M257" s="16">
        <v>120</v>
      </c>
      <c r="N257" s="16">
        <f t="shared" si="267"/>
        <v>100</v>
      </c>
    </row>
    <row r="258" spans="1:14">
      <c r="A258" s="48" t="s">
        <v>31</v>
      </c>
      <c r="B258" s="50"/>
      <c r="C258" s="18">
        <f>C257</f>
        <v>120</v>
      </c>
      <c r="D258" s="18">
        <f>D257</f>
        <v>120</v>
      </c>
      <c r="E258" s="18">
        <f t="shared" si="298"/>
        <v>100</v>
      </c>
      <c r="F258" s="18">
        <f t="shared" ref="F258:G258" si="299">F257</f>
        <v>0</v>
      </c>
      <c r="G258" s="18">
        <f t="shared" si="299"/>
        <v>0</v>
      </c>
      <c r="H258" s="18"/>
      <c r="I258" s="18">
        <f t="shared" ref="I258:J258" si="300">I257</f>
        <v>0</v>
      </c>
      <c r="J258" s="18">
        <f t="shared" si="300"/>
        <v>0</v>
      </c>
      <c r="K258" s="18"/>
      <c r="L258" s="18">
        <f>SUM(L257)</f>
        <v>120</v>
      </c>
      <c r="M258" s="18">
        <f>SUM(M257)</f>
        <v>120</v>
      </c>
      <c r="N258" s="18">
        <f t="shared" si="267"/>
        <v>100</v>
      </c>
    </row>
    <row r="259" spans="1:14">
      <c r="A259" s="51" t="s">
        <v>53</v>
      </c>
      <c r="B259" s="43"/>
      <c r="C259" s="8">
        <f>C234+C238+C243+C249+C252+C255+C258+C246</f>
        <v>4488.8999999999996</v>
      </c>
      <c r="D259" s="8">
        <f>D234+D238+D243+D249+D252+D255+D258+D246</f>
        <v>2625.3</v>
      </c>
      <c r="E259" s="8">
        <f t="shared" si="298"/>
        <v>58.484261177571348</v>
      </c>
      <c r="F259" s="8">
        <f t="shared" ref="F259:G259" si="301">F234+F238+F243+F249+F252+F255+F258+F246</f>
        <v>0</v>
      </c>
      <c r="G259" s="8">
        <f t="shared" si="301"/>
        <v>0</v>
      </c>
      <c r="H259" s="8"/>
      <c r="I259" s="8">
        <f t="shared" ref="I259:J259" si="302">I234+I238+I243+I249+I252+I255+I258+I246</f>
        <v>1875.9</v>
      </c>
      <c r="J259" s="8">
        <f t="shared" si="302"/>
        <v>937.7</v>
      </c>
      <c r="K259" s="8">
        <f t="shared" ref="K259" si="303">J259/I259*100</f>
        <v>49.986673063596143</v>
      </c>
      <c r="L259" s="8">
        <f t="shared" ref="L259:M259" si="304">L234+L238+L243+L249+L252+L255+L258+L246</f>
        <v>2613</v>
      </c>
      <c r="M259" s="8">
        <f t="shared" si="304"/>
        <v>1687.6</v>
      </c>
      <c r="N259" s="8">
        <f t="shared" si="267"/>
        <v>64.584768465365471</v>
      </c>
    </row>
    <row r="260" spans="1:14" ht="15.75" customHeight="1">
      <c r="A260" s="26">
        <v>14</v>
      </c>
      <c r="B260" s="64" t="s">
        <v>15</v>
      </c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6"/>
    </row>
    <row r="261" spans="1:14" ht="15.75" customHeight="1">
      <c r="A261" s="45" t="s">
        <v>100</v>
      </c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7"/>
    </row>
    <row r="262" spans="1:14" ht="28.5" customHeight="1">
      <c r="A262" s="58" t="s">
        <v>99</v>
      </c>
      <c r="B262" s="44"/>
      <c r="C262" s="16">
        <f>F262+I262+L262</f>
        <v>67042.399999999994</v>
      </c>
      <c r="D262" s="16">
        <f>G262+J262+M262</f>
        <v>32125.1</v>
      </c>
      <c r="E262" s="16">
        <f t="shared" ref="E262:E263" si="305">D262/C262*100</f>
        <v>47.917586482584156</v>
      </c>
      <c r="F262" s="16"/>
      <c r="G262" s="16"/>
      <c r="H262" s="16"/>
      <c r="I262" s="16">
        <v>67042.399999999994</v>
      </c>
      <c r="J262" s="16">
        <v>32125.1</v>
      </c>
      <c r="K262" s="16">
        <f t="shared" ref="K262:K263" si="306">J262/I262*100</f>
        <v>47.917586482584156</v>
      </c>
      <c r="L262" s="16"/>
      <c r="M262" s="16"/>
      <c r="N262" s="17"/>
    </row>
    <row r="263" spans="1:14">
      <c r="A263" s="48" t="s">
        <v>31</v>
      </c>
      <c r="B263" s="50"/>
      <c r="C263" s="18">
        <f>C262</f>
        <v>67042.399999999994</v>
      </c>
      <c r="D263" s="18">
        <f>D262</f>
        <v>32125.1</v>
      </c>
      <c r="E263" s="18">
        <f t="shared" si="305"/>
        <v>47.917586482584156</v>
      </c>
      <c r="F263" s="18">
        <f t="shared" ref="F263:G263" si="307">F262</f>
        <v>0</v>
      </c>
      <c r="G263" s="18">
        <f t="shared" si="307"/>
        <v>0</v>
      </c>
      <c r="H263" s="18"/>
      <c r="I263" s="18">
        <f t="shared" ref="I263:J263" si="308">I262</f>
        <v>67042.399999999994</v>
      </c>
      <c r="J263" s="18">
        <f t="shared" si="308"/>
        <v>32125.1</v>
      </c>
      <c r="K263" s="18">
        <f t="shared" si="306"/>
        <v>47.917586482584156</v>
      </c>
      <c r="L263" s="18">
        <f>SUM(L262)</f>
        <v>0</v>
      </c>
      <c r="M263" s="18">
        <f>SUM(M262)</f>
        <v>0</v>
      </c>
      <c r="N263" s="17"/>
    </row>
    <row r="264" spans="1:14" ht="48.75" customHeight="1">
      <c r="A264" s="67" t="s">
        <v>101</v>
      </c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9"/>
    </row>
    <row r="265" spans="1:14" ht="30.75" customHeight="1">
      <c r="A265" s="58" t="s">
        <v>99</v>
      </c>
      <c r="B265" s="44"/>
      <c r="C265" s="16">
        <f>F265+I265+L265</f>
        <v>24248.1</v>
      </c>
      <c r="D265" s="16">
        <f>G265+J265+M265</f>
        <v>15324.9</v>
      </c>
      <c r="E265" s="16">
        <f t="shared" ref="E265:E266" si="309">D265/C265*100</f>
        <v>63.200415702673617</v>
      </c>
      <c r="F265" s="16"/>
      <c r="G265" s="16"/>
      <c r="H265" s="16"/>
      <c r="I265" s="16">
        <v>24248.1</v>
      </c>
      <c r="J265" s="16">
        <v>15324.9</v>
      </c>
      <c r="K265" s="16">
        <f t="shared" ref="K265:K266" si="310">J265/I265*100</f>
        <v>63.200415702673617</v>
      </c>
      <c r="L265" s="16"/>
      <c r="M265" s="16"/>
      <c r="N265" s="16"/>
    </row>
    <row r="266" spans="1:14">
      <c r="A266" s="48" t="s">
        <v>31</v>
      </c>
      <c r="B266" s="50"/>
      <c r="C266" s="18">
        <f>C265</f>
        <v>24248.1</v>
      </c>
      <c r="D266" s="18">
        <f>D265</f>
        <v>15324.9</v>
      </c>
      <c r="E266" s="18">
        <f t="shared" si="309"/>
        <v>63.200415702673617</v>
      </c>
      <c r="F266" s="18">
        <f t="shared" ref="F266:G266" si="311">F265</f>
        <v>0</v>
      </c>
      <c r="G266" s="18">
        <f t="shared" si="311"/>
        <v>0</v>
      </c>
      <c r="H266" s="18"/>
      <c r="I266" s="18">
        <f t="shared" ref="I266:J266" si="312">I265</f>
        <v>24248.1</v>
      </c>
      <c r="J266" s="18">
        <f t="shared" si="312"/>
        <v>15324.9</v>
      </c>
      <c r="K266" s="18">
        <f t="shared" si="310"/>
        <v>63.200415702673617</v>
      </c>
      <c r="L266" s="18">
        <f>SUM(L265)</f>
        <v>0</v>
      </c>
      <c r="M266" s="18">
        <f>SUM(M265)</f>
        <v>0</v>
      </c>
      <c r="N266" s="18"/>
    </row>
    <row r="267" spans="1:14" ht="30.75" customHeight="1">
      <c r="A267" s="45" t="s">
        <v>102</v>
      </c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7"/>
    </row>
    <row r="268" spans="1:14" ht="30" customHeight="1">
      <c r="A268" s="58" t="s">
        <v>99</v>
      </c>
      <c r="B268" s="44"/>
      <c r="C268" s="16">
        <f>F268+I268+L268</f>
        <v>639.5</v>
      </c>
      <c r="D268" s="16">
        <f>G268+J268+M268</f>
        <v>372</v>
      </c>
      <c r="E268" s="16">
        <f t="shared" ref="E268:E269" si="313">D268/C268*100</f>
        <v>58.170445660672399</v>
      </c>
      <c r="F268" s="16"/>
      <c r="G268" s="16"/>
      <c r="H268" s="16"/>
      <c r="I268" s="16">
        <v>639.5</v>
      </c>
      <c r="J268" s="16">
        <v>372</v>
      </c>
      <c r="K268" s="16">
        <f t="shared" ref="K268:K269" si="314">J268/I268*100</f>
        <v>58.170445660672399</v>
      </c>
      <c r="L268" s="16"/>
      <c r="M268" s="16"/>
      <c r="N268" s="17"/>
    </row>
    <row r="269" spans="1:14">
      <c r="A269" s="48" t="s">
        <v>31</v>
      </c>
      <c r="B269" s="50"/>
      <c r="C269" s="18">
        <f>C268</f>
        <v>639.5</v>
      </c>
      <c r="D269" s="18">
        <f>D268</f>
        <v>372</v>
      </c>
      <c r="E269" s="18">
        <f t="shared" si="313"/>
        <v>58.170445660672399</v>
      </c>
      <c r="F269" s="18">
        <f t="shared" ref="F269:G269" si="315">F268</f>
        <v>0</v>
      </c>
      <c r="G269" s="18">
        <f t="shared" si="315"/>
        <v>0</v>
      </c>
      <c r="H269" s="18"/>
      <c r="I269" s="18">
        <f t="shared" ref="I269:J269" si="316">I268</f>
        <v>639.5</v>
      </c>
      <c r="J269" s="18">
        <f t="shared" si="316"/>
        <v>372</v>
      </c>
      <c r="K269" s="18">
        <f t="shared" si="314"/>
        <v>58.170445660672399</v>
      </c>
      <c r="L269" s="18">
        <f>SUM(L268)</f>
        <v>0</v>
      </c>
      <c r="M269" s="18">
        <f>SUM(M268)</f>
        <v>0</v>
      </c>
      <c r="N269" s="17"/>
    </row>
    <row r="270" spans="1:14" ht="50.25" customHeight="1">
      <c r="A270" s="67" t="s">
        <v>103</v>
      </c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9"/>
    </row>
    <row r="271" spans="1:14" ht="30" customHeight="1">
      <c r="A271" s="58" t="s">
        <v>99</v>
      </c>
      <c r="B271" s="44"/>
      <c r="C271" s="16">
        <f>F271+I271+L271</f>
        <v>4218</v>
      </c>
      <c r="D271" s="16">
        <f>G271+J271+M271</f>
        <v>2319.9</v>
      </c>
      <c r="E271" s="16">
        <f t="shared" ref="E271:E272" si="317">D271/C271*100</f>
        <v>55.000000000000007</v>
      </c>
      <c r="F271" s="16"/>
      <c r="G271" s="16"/>
      <c r="H271" s="16"/>
      <c r="I271" s="16">
        <v>4218</v>
      </c>
      <c r="J271" s="16">
        <v>2319.9</v>
      </c>
      <c r="K271" s="16">
        <f t="shared" ref="K271:K272" si="318">J271/I271*100</f>
        <v>55.000000000000007</v>
      </c>
      <c r="L271" s="16"/>
      <c r="M271" s="16"/>
      <c r="N271" s="17"/>
    </row>
    <row r="272" spans="1:14">
      <c r="A272" s="48" t="s">
        <v>31</v>
      </c>
      <c r="B272" s="50"/>
      <c r="C272" s="18">
        <f>C271</f>
        <v>4218</v>
      </c>
      <c r="D272" s="18">
        <f>D271</f>
        <v>2319.9</v>
      </c>
      <c r="E272" s="18">
        <f t="shared" si="317"/>
        <v>55.000000000000007</v>
      </c>
      <c r="F272" s="18">
        <f t="shared" ref="F272:G272" si="319">F271</f>
        <v>0</v>
      </c>
      <c r="G272" s="18">
        <f t="shared" si="319"/>
        <v>0</v>
      </c>
      <c r="H272" s="18"/>
      <c r="I272" s="18">
        <f t="shared" ref="I272:J272" si="320">I271</f>
        <v>4218</v>
      </c>
      <c r="J272" s="18">
        <f t="shared" si="320"/>
        <v>2319.9</v>
      </c>
      <c r="K272" s="18">
        <f t="shared" si="318"/>
        <v>55.000000000000007</v>
      </c>
      <c r="L272" s="18">
        <f>SUM(L271)</f>
        <v>0</v>
      </c>
      <c r="M272" s="18">
        <f>SUM(M271)</f>
        <v>0</v>
      </c>
      <c r="N272" s="18"/>
    </row>
    <row r="273" spans="1:14" ht="15.75" customHeight="1">
      <c r="A273" s="45" t="s">
        <v>104</v>
      </c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7"/>
    </row>
    <row r="274" spans="1:14" ht="31.5" customHeight="1">
      <c r="A274" s="58" t="s">
        <v>99</v>
      </c>
      <c r="B274" s="44"/>
      <c r="C274" s="16">
        <f>F274+I274+L274</f>
        <v>22506.7</v>
      </c>
      <c r="D274" s="16">
        <f>G274+J274+M274</f>
        <v>14742.4</v>
      </c>
      <c r="E274" s="16">
        <f t="shared" ref="E274:E281" si="321">D274/C274*100</f>
        <v>65.502272656586698</v>
      </c>
      <c r="F274" s="16"/>
      <c r="G274" s="16"/>
      <c r="H274" s="16"/>
      <c r="I274" s="16">
        <v>22282.9</v>
      </c>
      <c r="J274" s="16">
        <v>14643.4</v>
      </c>
      <c r="K274" s="16">
        <f t="shared" ref="K274:K275" si="322">J274/I274*100</f>
        <v>65.715862836524863</v>
      </c>
      <c r="L274" s="16">
        <v>223.8</v>
      </c>
      <c r="M274" s="16">
        <v>99</v>
      </c>
      <c r="N274" s="16">
        <f t="shared" si="267"/>
        <v>44.23592493297587</v>
      </c>
    </row>
    <row r="275" spans="1:14">
      <c r="A275" s="48" t="s">
        <v>31</v>
      </c>
      <c r="B275" s="50"/>
      <c r="C275" s="18">
        <f>C274</f>
        <v>22506.7</v>
      </c>
      <c r="D275" s="18">
        <f>D274</f>
        <v>14742.4</v>
      </c>
      <c r="E275" s="18">
        <f t="shared" si="321"/>
        <v>65.502272656586698</v>
      </c>
      <c r="F275" s="18">
        <f t="shared" ref="F275:G275" si="323">F274</f>
        <v>0</v>
      </c>
      <c r="G275" s="18">
        <f t="shared" si="323"/>
        <v>0</v>
      </c>
      <c r="H275" s="18"/>
      <c r="I275" s="18">
        <f t="shared" ref="I275:J275" si="324">I274</f>
        <v>22282.9</v>
      </c>
      <c r="J275" s="18">
        <f t="shared" si="324"/>
        <v>14643.4</v>
      </c>
      <c r="K275" s="18">
        <f t="shared" si="322"/>
        <v>65.715862836524863</v>
      </c>
      <c r="L275" s="18">
        <f>SUM(L274)</f>
        <v>223.8</v>
      </c>
      <c r="M275" s="18">
        <f>SUM(M274)</f>
        <v>99</v>
      </c>
      <c r="N275" s="18">
        <f t="shared" si="267"/>
        <v>44.23592493297587</v>
      </c>
    </row>
    <row r="276" spans="1:14" ht="46.5" customHeight="1">
      <c r="A276" s="70" t="s">
        <v>113</v>
      </c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2"/>
    </row>
    <row r="277" spans="1:14" ht="15.75" customHeight="1">
      <c r="A277" s="58" t="s">
        <v>99</v>
      </c>
      <c r="B277" s="44"/>
      <c r="C277" s="16">
        <f>F277+I277+L277</f>
        <v>2500</v>
      </c>
      <c r="D277" s="16">
        <f>G277+J277+M277</f>
        <v>1076.3</v>
      </c>
      <c r="E277" s="16">
        <f t="shared" si="321"/>
        <v>43.051999999999992</v>
      </c>
      <c r="F277" s="18"/>
      <c r="G277" s="18"/>
      <c r="H277" s="16"/>
      <c r="I277" s="16"/>
      <c r="J277" s="16"/>
      <c r="K277" s="16"/>
      <c r="L277" s="16">
        <v>2500</v>
      </c>
      <c r="M277" s="16">
        <v>1076.3</v>
      </c>
      <c r="N277" s="16">
        <f t="shared" si="267"/>
        <v>43.051999999999992</v>
      </c>
    </row>
    <row r="278" spans="1:14" ht="15.75" customHeight="1">
      <c r="A278" s="48" t="s">
        <v>31</v>
      </c>
      <c r="B278" s="50"/>
      <c r="C278" s="18">
        <f>C277</f>
        <v>2500</v>
      </c>
      <c r="D278" s="18">
        <f>D277</f>
        <v>1076.3</v>
      </c>
      <c r="E278" s="16">
        <f t="shared" si="321"/>
        <v>43.051999999999992</v>
      </c>
      <c r="F278" s="18">
        <f t="shared" ref="F278:G278" si="325">F277</f>
        <v>0</v>
      </c>
      <c r="G278" s="18">
        <f t="shared" si="325"/>
        <v>0</v>
      </c>
      <c r="H278" s="18"/>
      <c r="I278" s="18">
        <f t="shared" ref="I278:J278" si="326">I277</f>
        <v>0</v>
      </c>
      <c r="J278" s="18">
        <f t="shared" si="326"/>
        <v>0</v>
      </c>
      <c r="K278" s="16"/>
      <c r="L278" s="18">
        <f>SUM(L277)</f>
        <v>2500</v>
      </c>
      <c r="M278" s="18">
        <f>SUM(M277)</f>
        <v>1076.3</v>
      </c>
      <c r="N278" s="16">
        <f t="shared" si="267"/>
        <v>43.051999999999992</v>
      </c>
    </row>
    <row r="279" spans="1:14" ht="51" customHeight="1">
      <c r="A279" s="45" t="s">
        <v>118</v>
      </c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8"/>
    </row>
    <row r="280" spans="1:14" ht="33.75" customHeight="1">
      <c r="A280" s="58" t="s">
        <v>37</v>
      </c>
      <c r="B280" s="79"/>
      <c r="C280" s="16">
        <f>F280+I280+L280</f>
        <v>1300</v>
      </c>
      <c r="D280" s="18"/>
      <c r="E280" s="16">
        <f t="shared" si="321"/>
        <v>0</v>
      </c>
      <c r="F280" s="18"/>
      <c r="G280" s="18"/>
      <c r="H280" s="18"/>
      <c r="I280" s="18"/>
      <c r="J280" s="18"/>
      <c r="K280" s="16"/>
      <c r="L280" s="18">
        <v>1300</v>
      </c>
      <c r="M280" s="18"/>
      <c r="N280" s="16">
        <f t="shared" si="267"/>
        <v>0</v>
      </c>
    </row>
    <row r="281" spans="1:14" ht="15.75" customHeight="1">
      <c r="A281" s="48" t="s">
        <v>31</v>
      </c>
      <c r="B281" s="50"/>
      <c r="C281" s="18">
        <f>C280</f>
        <v>1300</v>
      </c>
      <c r="D281" s="18">
        <f>D280</f>
        <v>0</v>
      </c>
      <c r="E281" s="16">
        <f t="shared" si="321"/>
        <v>0</v>
      </c>
      <c r="F281" s="18">
        <f t="shared" ref="F281:G281" si="327">F280</f>
        <v>0</v>
      </c>
      <c r="G281" s="18">
        <f t="shared" si="327"/>
        <v>0</v>
      </c>
      <c r="H281" s="18"/>
      <c r="I281" s="18">
        <f t="shared" ref="I281:J281" si="328">I280</f>
        <v>0</v>
      </c>
      <c r="J281" s="18">
        <f t="shared" si="328"/>
        <v>0</v>
      </c>
      <c r="K281" s="16"/>
      <c r="L281" s="18">
        <f t="shared" ref="L281:M281" si="329">L280</f>
        <v>1300</v>
      </c>
      <c r="M281" s="18">
        <f t="shared" si="329"/>
        <v>0</v>
      </c>
      <c r="N281" s="16">
        <f t="shared" si="267"/>
        <v>0</v>
      </c>
    </row>
    <row r="282" spans="1:14" ht="15.75" customHeight="1">
      <c r="A282" s="45" t="s">
        <v>105</v>
      </c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7"/>
    </row>
    <row r="283" spans="1:14">
      <c r="A283" s="35" t="s">
        <v>39</v>
      </c>
      <c r="B283" s="44"/>
      <c r="C283" s="16">
        <f>F283+I283+L283</f>
        <v>9777.2999999999993</v>
      </c>
      <c r="D283" s="16">
        <f>G283+J283+M283</f>
        <v>4395.5</v>
      </c>
      <c r="E283" s="16">
        <f t="shared" ref="E283:E286" si="330">D283/C283*100</f>
        <v>44.956173994865658</v>
      </c>
      <c r="F283" s="16"/>
      <c r="G283" s="16"/>
      <c r="H283" s="16"/>
      <c r="I283" s="16">
        <v>9677.2999999999993</v>
      </c>
      <c r="J283" s="16">
        <v>4395.5</v>
      </c>
      <c r="K283" s="16">
        <f t="shared" ref="K283:K284" si="331">J283/I283*100</f>
        <v>45.420726855631223</v>
      </c>
      <c r="L283" s="16">
        <v>100</v>
      </c>
      <c r="M283" s="16">
        <v>0</v>
      </c>
      <c r="N283" s="16">
        <f t="shared" si="267"/>
        <v>0</v>
      </c>
    </row>
    <row r="284" spans="1:14">
      <c r="A284" s="48" t="s">
        <v>31</v>
      </c>
      <c r="B284" s="50"/>
      <c r="C284" s="18">
        <f>C283</f>
        <v>9777.2999999999993</v>
      </c>
      <c r="D284" s="18">
        <f>D283</f>
        <v>4395.5</v>
      </c>
      <c r="E284" s="18">
        <f t="shared" si="330"/>
        <v>44.956173994865658</v>
      </c>
      <c r="F284" s="18">
        <f t="shared" ref="F284:G284" si="332">F283</f>
        <v>0</v>
      </c>
      <c r="G284" s="18">
        <f t="shared" si="332"/>
        <v>0</v>
      </c>
      <c r="H284" s="18"/>
      <c r="I284" s="18">
        <f t="shared" ref="I284:J284" si="333">I283</f>
        <v>9677.2999999999993</v>
      </c>
      <c r="J284" s="18">
        <f t="shared" si="333"/>
        <v>4395.5</v>
      </c>
      <c r="K284" s="18">
        <f t="shared" si="331"/>
        <v>45.420726855631223</v>
      </c>
      <c r="L284" s="18">
        <f>SUM(L283)</f>
        <v>100</v>
      </c>
      <c r="M284" s="18">
        <f>SUM(M283)</f>
        <v>0</v>
      </c>
      <c r="N284" s="18">
        <f t="shared" si="267"/>
        <v>0</v>
      </c>
    </row>
    <row r="285" spans="1:14">
      <c r="A285" s="48" t="s">
        <v>53</v>
      </c>
      <c r="B285" s="40"/>
      <c r="C285" s="8">
        <f>C263+C266+C269+C272+C284+C275+C278+C281</f>
        <v>132232</v>
      </c>
      <c r="D285" s="8">
        <f>D263+D266+D269+D272+D284+D275+D278+D281</f>
        <v>70356.100000000006</v>
      </c>
      <c r="E285" s="8">
        <f t="shared" si="330"/>
        <v>53.20656119547462</v>
      </c>
      <c r="F285" s="8">
        <f t="shared" ref="F285:G285" si="334">F263+F266+F269+F272+F284+F275+F278+F281</f>
        <v>0</v>
      </c>
      <c r="G285" s="8">
        <f t="shared" si="334"/>
        <v>0</v>
      </c>
      <c r="H285" s="8"/>
      <c r="I285" s="8">
        <f t="shared" ref="I285:J285" si="335">I263+I266+I269+I272+I284+I275+I278+I281</f>
        <v>128108.20000000001</v>
      </c>
      <c r="J285" s="8">
        <f t="shared" si="335"/>
        <v>69180.800000000003</v>
      </c>
      <c r="K285" s="8">
        <f t="shared" ref="K285:K286" si="336">J285/I285*100</f>
        <v>54.001851559853307</v>
      </c>
      <c r="L285" s="8">
        <f t="shared" ref="L285:M285" si="337">L263+L266+L269+L272+L284+L275+L278+L281</f>
        <v>4123.8</v>
      </c>
      <c r="M285" s="8">
        <f t="shared" si="337"/>
        <v>1175.3</v>
      </c>
      <c r="N285" s="8">
        <f t="shared" si="267"/>
        <v>28.500412241136814</v>
      </c>
    </row>
    <row r="286" spans="1:14" ht="38.25" customHeight="1">
      <c r="A286" s="75" t="s">
        <v>106</v>
      </c>
      <c r="B286" s="76"/>
      <c r="C286" s="11">
        <f>C27+C52+C77+C92+C105+C139+C159+C181+C193+C205+C213+C230+C259+C285</f>
        <v>1831794.5</v>
      </c>
      <c r="D286" s="12">
        <f>D27+D52+D77+D92+D105+D139+D159+D181+D193+D205+D213+D230+D259+D285</f>
        <v>925958.02</v>
      </c>
      <c r="E286" s="11">
        <f t="shared" si="330"/>
        <v>50.549230276649482</v>
      </c>
      <c r="F286" s="11">
        <f>F27+F52+F77+F92+F105+F139+F159+F181+F193+F205+F213+F230+F259+F285</f>
        <v>146.80000000000001</v>
      </c>
      <c r="G286" s="11">
        <f>G27+G52+G77+G92+G105+G139+G159+G181+G193+G205+G213+G230+G259+G285</f>
        <v>91</v>
      </c>
      <c r="H286" s="11"/>
      <c r="I286" s="12">
        <f>I27+I52+I77+I92+I105+I139+I159+I181+I193+I205+I213+I230+I259+I285</f>
        <v>1222793.2999999998</v>
      </c>
      <c r="J286" s="11">
        <f>J27+J52+J77+J92+J105+J139+J159+J181+J193+J205+J213+J230+J259+J285</f>
        <v>598237.4</v>
      </c>
      <c r="K286" s="11">
        <f t="shared" si="336"/>
        <v>48.923836923215077</v>
      </c>
      <c r="L286" s="12">
        <f>L27+L52+L77+L92+L105+L139+L159+L181+L193+L205+L213+L230+L259+L285</f>
        <v>608854.39999999991</v>
      </c>
      <c r="M286" s="11">
        <f>M27+M52+M77+M92+M105+M139+M159+M181+M193+M205+M213+M230+M259+M285</f>
        <v>327629.62</v>
      </c>
      <c r="N286" s="7">
        <f t="shared" si="267"/>
        <v>53.810832277799101</v>
      </c>
    </row>
    <row r="287" spans="1:14">
      <c r="A287" s="13"/>
      <c r="B287" s="13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</row>
    <row r="288" spans="1:14">
      <c r="A288" s="13"/>
      <c r="B288" s="13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1:14">
      <c r="A289" s="13"/>
      <c r="B289" s="13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1:14">
      <c r="A290" s="13"/>
      <c r="B290" s="13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1:14">
      <c r="A291" s="13"/>
      <c r="B291" s="13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1:14">
      <c r="A292" s="13"/>
      <c r="B292" s="13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1:14">
      <c r="A293" s="13"/>
      <c r="B293" s="13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1:14">
      <c r="A294" s="13"/>
      <c r="B294" s="13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1:14">
      <c r="A295" s="13"/>
      <c r="B295" s="13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1:14">
      <c r="A296" s="13"/>
      <c r="B296" s="13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1:14">
      <c r="A297" s="13"/>
      <c r="B297" s="13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1:14">
      <c r="A298" s="13"/>
      <c r="B298" s="13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1:14">
      <c r="A299" s="13"/>
      <c r="B299" s="13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1:14">
      <c r="A300" s="13"/>
      <c r="B300" s="13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1:14">
      <c r="A301" s="13"/>
      <c r="B301" s="13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1:14">
      <c r="A302" s="13"/>
      <c r="B302" s="13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1:14">
      <c r="A303" s="13"/>
      <c r="B303" s="13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  <row r="304" spans="1:14">
      <c r="A304" s="13"/>
      <c r="B304" s="13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1:14">
      <c r="A305" s="13"/>
      <c r="B305" s="13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</row>
    <row r="306" spans="1:14">
      <c r="A306" s="13"/>
      <c r="B306" s="13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</row>
    <row r="307" spans="1:14">
      <c r="A307" s="13"/>
      <c r="B307" s="13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</row>
    <row r="308" spans="1:14">
      <c r="A308" s="13"/>
      <c r="B308" s="13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</row>
    <row r="309" spans="1:14">
      <c r="A309" s="13"/>
      <c r="B309" s="13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</row>
    <row r="310" spans="1:14">
      <c r="A310" s="13"/>
      <c r="B310" s="13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</row>
    <row r="311" spans="1:14">
      <c r="A311" s="13"/>
      <c r="B311" s="13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</row>
    <row r="312" spans="1:14">
      <c r="A312" s="13"/>
      <c r="B312" s="13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</row>
    <row r="313" spans="1:14">
      <c r="A313" s="13"/>
      <c r="B313" s="13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14">
      <c r="A314" s="13"/>
      <c r="B314" s="13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1:14">
      <c r="A315" s="13"/>
      <c r="B315" s="13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1:14">
      <c r="A316" s="13"/>
      <c r="B316" s="13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>
      <c r="A317" s="13"/>
      <c r="B317" s="13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</sheetData>
  <mergeCells count="292">
    <mergeCell ref="A119:B119"/>
    <mergeCell ref="A120:B120"/>
    <mergeCell ref="A90:B90"/>
    <mergeCell ref="A114:N114"/>
    <mergeCell ref="A117:N117"/>
    <mergeCell ref="A113:B113"/>
    <mergeCell ref="A95:B95"/>
    <mergeCell ref="A96:B96"/>
    <mergeCell ref="A102:B102"/>
    <mergeCell ref="A103:B103"/>
    <mergeCell ref="B106:N106"/>
    <mergeCell ref="A107:N107"/>
    <mergeCell ref="A112:B112"/>
    <mergeCell ref="A118:B118"/>
    <mergeCell ref="A62:N62"/>
    <mergeCell ref="A49:N49"/>
    <mergeCell ref="A50:B50"/>
    <mergeCell ref="A51:B51"/>
    <mergeCell ref="A74:N74"/>
    <mergeCell ref="A75:B75"/>
    <mergeCell ref="A76:B76"/>
    <mergeCell ref="A65:N65"/>
    <mergeCell ref="A68:N68"/>
    <mergeCell ref="A71:N71"/>
    <mergeCell ref="E2:K2"/>
    <mergeCell ref="A115:B115"/>
    <mergeCell ref="A116:B116"/>
    <mergeCell ref="A108:B108"/>
    <mergeCell ref="A109:B109"/>
    <mergeCell ref="A110:B110"/>
    <mergeCell ref="A85:B85"/>
    <mergeCell ref="A86:B86"/>
    <mergeCell ref="B78:N78"/>
    <mergeCell ref="A79:N79"/>
    <mergeCell ref="A87:B87"/>
    <mergeCell ref="A81:B81"/>
    <mergeCell ref="A94:N94"/>
    <mergeCell ref="A98:N98"/>
    <mergeCell ref="A101:N101"/>
    <mergeCell ref="A69:B69"/>
    <mergeCell ref="A72:B72"/>
    <mergeCell ref="A61:B61"/>
    <mergeCell ref="A92:B92"/>
    <mergeCell ref="A89:B89"/>
    <mergeCell ref="A91:B91"/>
    <mergeCell ref="A66:B66"/>
    <mergeCell ref="A67:B67"/>
    <mergeCell ref="A70:B70"/>
    <mergeCell ref="A40:N40"/>
    <mergeCell ref="A55:B55"/>
    <mergeCell ref="A57:B57"/>
    <mergeCell ref="A59:B59"/>
    <mergeCell ref="A60:B60"/>
    <mergeCell ref="A47:B47"/>
    <mergeCell ref="A48:B48"/>
    <mergeCell ref="A41:B41"/>
    <mergeCell ref="A52:B52"/>
    <mergeCell ref="A42:B42"/>
    <mergeCell ref="A44:B44"/>
    <mergeCell ref="A45:B45"/>
    <mergeCell ref="A46:B46"/>
    <mergeCell ref="A56:B56"/>
    <mergeCell ref="A43:N43"/>
    <mergeCell ref="B53:N53"/>
    <mergeCell ref="A54:N54"/>
    <mergeCell ref="A58:N58"/>
    <mergeCell ref="A25:B25"/>
    <mergeCell ref="A26:B26"/>
    <mergeCell ref="A27:B27"/>
    <mergeCell ref="B28:N28"/>
    <mergeCell ref="A29:N29"/>
    <mergeCell ref="A37:B37"/>
    <mergeCell ref="A38:B38"/>
    <mergeCell ref="A39:B39"/>
    <mergeCell ref="A31:B31"/>
    <mergeCell ref="A32:B32"/>
    <mergeCell ref="A34:B34"/>
    <mergeCell ref="A35:B35"/>
    <mergeCell ref="A33:N33"/>
    <mergeCell ref="A36:N36"/>
    <mergeCell ref="A30:B30"/>
    <mergeCell ref="A8:B8"/>
    <mergeCell ref="A7:B7"/>
    <mergeCell ref="A10:B10"/>
    <mergeCell ref="A11:B11"/>
    <mergeCell ref="F3:H3"/>
    <mergeCell ref="I3:K3"/>
    <mergeCell ref="C3:C4"/>
    <mergeCell ref="A3:A4"/>
    <mergeCell ref="B3:B4"/>
    <mergeCell ref="D3:D4"/>
    <mergeCell ref="E3:E4"/>
    <mergeCell ref="A123:B123"/>
    <mergeCell ref="A124:B124"/>
    <mergeCell ref="A125:B125"/>
    <mergeCell ref="A126:B126"/>
    <mergeCell ref="A127:B127"/>
    <mergeCell ref="A129:B129"/>
    <mergeCell ref="A130:B130"/>
    <mergeCell ref="A63:B63"/>
    <mergeCell ref="A64:B64"/>
    <mergeCell ref="A80:B80"/>
    <mergeCell ref="A83:B83"/>
    <mergeCell ref="A84:B84"/>
    <mergeCell ref="A73:B73"/>
    <mergeCell ref="A77:B77"/>
    <mergeCell ref="A82:N82"/>
    <mergeCell ref="A88:N88"/>
    <mergeCell ref="B93:N93"/>
    <mergeCell ref="A121:B121"/>
    <mergeCell ref="A104:B104"/>
    <mergeCell ref="A105:B105"/>
    <mergeCell ref="A97:B97"/>
    <mergeCell ref="A99:B99"/>
    <mergeCell ref="A100:B100"/>
    <mergeCell ref="A111:B111"/>
    <mergeCell ref="A139:B139"/>
    <mergeCell ref="A142:B142"/>
    <mergeCell ref="A143:B143"/>
    <mergeCell ref="A145:B145"/>
    <mergeCell ref="A146:B146"/>
    <mergeCell ref="A131:B131"/>
    <mergeCell ref="A132:B132"/>
    <mergeCell ref="A134:B134"/>
    <mergeCell ref="A135:B135"/>
    <mergeCell ref="A137:B137"/>
    <mergeCell ref="A138:B138"/>
    <mergeCell ref="B140:N140"/>
    <mergeCell ref="A141:N141"/>
    <mergeCell ref="A144:N144"/>
    <mergeCell ref="A156:N156"/>
    <mergeCell ref="B160:N160"/>
    <mergeCell ref="A161:N161"/>
    <mergeCell ref="A164:N164"/>
    <mergeCell ref="A168:N168"/>
    <mergeCell ref="A172:N172"/>
    <mergeCell ref="A175:N175"/>
    <mergeCell ref="A178:N178"/>
    <mergeCell ref="B182:N182"/>
    <mergeCell ref="A177:B177"/>
    <mergeCell ref="A179:B179"/>
    <mergeCell ref="A180:B180"/>
    <mergeCell ref="A181:B181"/>
    <mergeCell ref="A157:B157"/>
    <mergeCell ref="A158:B158"/>
    <mergeCell ref="A159:B159"/>
    <mergeCell ref="A162:B162"/>
    <mergeCell ref="A163:B163"/>
    <mergeCell ref="A165:B165"/>
    <mergeCell ref="A166:B166"/>
    <mergeCell ref="A167:B167"/>
    <mergeCell ref="A169:B169"/>
    <mergeCell ref="A170:B170"/>
    <mergeCell ref="A171:B171"/>
    <mergeCell ref="A148:B148"/>
    <mergeCell ref="A149:B149"/>
    <mergeCell ref="A151:B151"/>
    <mergeCell ref="A152:B152"/>
    <mergeCell ref="A154:B154"/>
    <mergeCell ref="A155:B155"/>
    <mergeCell ref="A147:N147"/>
    <mergeCell ref="A150:N150"/>
    <mergeCell ref="A153:N153"/>
    <mergeCell ref="A173:B173"/>
    <mergeCell ref="A174:B174"/>
    <mergeCell ref="A176:B176"/>
    <mergeCell ref="A186:N186"/>
    <mergeCell ref="A190:N190"/>
    <mergeCell ref="B194:N194"/>
    <mergeCell ref="A195:N195"/>
    <mergeCell ref="A199:N199"/>
    <mergeCell ref="A183:N183"/>
    <mergeCell ref="A204:B204"/>
    <mergeCell ref="A205:B205"/>
    <mergeCell ref="A187:B187"/>
    <mergeCell ref="A189:B189"/>
    <mergeCell ref="A191:B191"/>
    <mergeCell ref="A192:B192"/>
    <mergeCell ref="A193:B193"/>
    <mergeCell ref="A200:B200"/>
    <mergeCell ref="A196:B196"/>
    <mergeCell ref="A188:B188"/>
    <mergeCell ref="A283:B283"/>
    <mergeCell ref="A284:B284"/>
    <mergeCell ref="A285:B285"/>
    <mergeCell ref="A286:B286"/>
    <mergeCell ref="A268:B268"/>
    <mergeCell ref="A269:B269"/>
    <mergeCell ref="A271:B271"/>
    <mergeCell ref="A272:B272"/>
    <mergeCell ref="A274:B274"/>
    <mergeCell ref="A275:B275"/>
    <mergeCell ref="A282:N282"/>
    <mergeCell ref="A279:N279"/>
    <mergeCell ref="A280:B280"/>
    <mergeCell ref="A281:B281"/>
    <mergeCell ref="A262:B262"/>
    <mergeCell ref="A256:N256"/>
    <mergeCell ref="B260:N260"/>
    <mergeCell ref="A261:N261"/>
    <mergeCell ref="A264:N264"/>
    <mergeCell ref="A22:B22"/>
    <mergeCell ref="A23:B23"/>
    <mergeCell ref="A216:B216"/>
    <mergeCell ref="A217:B217"/>
    <mergeCell ref="A122:N122"/>
    <mergeCell ref="A128:N128"/>
    <mergeCell ref="A133:N133"/>
    <mergeCell ref="A136:N136"/>
    <mergeCell ref="A258:B258"/>
    <mergeCell ref="A219:B219"/>
    <mergeCell ref="A220:B220"/>
    <mergeCell ref="A222:B222"/>
    <mergeCell ref="A223:B223"/>
    <mergeCell ref="A218:N218"/>
    <mergeCell ref="A221:N221"/>
    <mergeCell ref="A224:N224"/>
    <mergeCell ref="A235:N235"/>
    <mergeCell ref="A239:N239"/>
    <mergeCell ref="B231:N231"/>
    <mergeCell ref="A267:N267"/>
    <mergeCell ref="A270:N270"/>
    <mergeCell ref="A273:N273"/>
    <mergeCell ref="A276:N276"/>
    <mergeCell ref="A277:B277"/>
    <mergeCell ref="A278:B278"/>
    <mergeCell ref="A244:N244"/>
    <mergeCell ref="A241:B241"/>
    <mergeCell ref="A242:B242"/>
    <mergeCell ref="A243:B243"/>
    <mergeCell ref="A266:B266"/>
    <mergeCell ref="A248:B248"/>
    <mergeCell ref="A247:N247"/>
    <mergeCell ref="A263:B263"/>
    <mergeCell ref="A265:B265"/>
    <mergeCell ref="A249:B249"/>
    <mergeCell ref="A251:B251"/>
    <mergeCell ref="A252:B252"/>
    <mergeCell ref="A254:B254"/>
    <mergeCell ref="A255:B255"/>
    <mergeCell ref="A257:B257"/>
    <mergeCell ref="A250:N250"/>
    <mergeCell ref="A253:N253"/>
    <mergeCell ref="A259:B259"/>
    <mergeCell ref="A246:B246"/>
    <mergeCell ref="A1:N1"/>
    <mergeCell ref="A234:B234"/>
    <mergeCell ref="A236:B236"/>
    <mergeCell ref="A237:B237"/>
    <mergeCell ref="A238:B238"/>
    <mergeCell ref="A226:B226"/>
    <mergeCell ref="A228:B228"/>
    <mergeCell ref="A229:B229"/>
    <mergeCell ref="A230:B230"/>
    <mergeCell ref="L3:N3"/>
    <mergeCell ref="B5:N5"/>
    <mergeCell ref="A6:N6"/>
    <mergeCell ref="A9:N9"/>
    <mergeCell ref="A12:N12"/>
    <mergeCell ref="A15:N15"/>
    <mergeCell ref="A18:N18"/>
    <mergeCell ref="A21:N21"/>
    <mergeCell ref="A24:N24"/>
    <mergeCell ref="A13:B13"/>
    <mergeCell ref="A232:N232"/>
    <mergeCell ref="A225:B225"/>
    <mergeCell ref="A208:B208"/>
    <mergeCell ref="A209:B209"/>
    <mergeCell ref="A16:B16"/>
    <mergeCell ref="A19:B19"/>
    <mergeCell ref="A14:B14"/>
    <mergeCell ref="A17:B17"/>
    <mergeCell ref="A20:B20"/>
    <mergeCell ref="A240:B240"/>
    <mergeCell ref="A233:B233"/>
    <mergeCell ref="A227:N227"/>
    <mergeCell ref="A245:B245"/>
    <mergeCell ref="A211:B211"/>
    <mergeCell ref="A212:B212"/>
    <mergeCell ref="A213:B213"/>
    <mergeCell ref="A207:N207"/>
    <mergeCell ref="A210:N210"/>
    <mergeCell ref="B214:N214"/>
    <mergeCell ref="A215:N215"/>
    <mergeCell ref="A202:N202"/>
    <mergeCell ref="B206:N206"/>
    <mergeCell ref="A184:B184"/>
    <mergeCell ref="A185:B185"/>
    <mergeCell ref="A197:B197"/>
    <mergeCell ref="A198:B198"/>
    <mergeCell ref="A201:B201"/>
    <mergeCell ref="A203:B203"/>
  </mergeCells>
  <pageMargins left="0.47244094488188981" right="0.31496062992125984" top="0.43307086614173229" bottom="0.35433070866141736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skrebchova</cp:lastModifiedBy>
  <cp:lastPrinted>2018-07-19T08:18:43Z</cp:lastPrinted>
  <dcterms:created xsi:type="dcterms:W3CDTF">2016-11-22T06:59:06Z</dcterms:created>
  <dcterms:modified xsi:type="dcterms:W3CDTF">2018-08-02T11:14:48Z</dcterms:modified>
</cp:coreProperties>
</file>