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44525" iterateDelta="1E-4"/>
</workbook>
</file>

<file path=xl/calcChain.xml><?xml version="1.0" encoding="utf-8"?>
<calcChain xmlns="http://schemas.openxmlformats.org/spreadsheetml/2006/main">
  <c r="D281" i="1" l="1"/>
  <c r="J218" i="1"/>
  <c r="G105" i="1"/>
  <c r="F105" i="1"/>
  <c r="J105" i="1"/>
  <c r="I105" i="1"/>
  <c r="M105" i="1"/>
  <c r="L105" i="1"/>
  <c r="C105" i="1" s="1"/>
  <c r="D105" i="1"/>
  <c r="C104" i="1"/>
  <c r="D104" i="1"/>
  <c r="G61" i="1"/>
  <c r="F61" i="1"/>
  <c r="J58" i="1"/>
  <c r="I58" i="1"/>
  <c r="K58" i="1"/>
  <c r="M58" i="1"/>
  <c r="L58" i="1"/>
  <c r="C56" i="1"/>
  <c r="K57" i="1"/>
  <c r="J150" i="1"/>
  <c r="K14" i="1"/>
  <c r="D278" i="1" l="1"/>
  <c r="N91" i="1" l="1"/>
  <c r="N92" i="1" s="1"/>
  <c r="D91" i="1"/>
  <c r="C91" i="1"/>
  <c r="M92" i="1"/>
  <c r="L92" i="1"/>
  <c r="J92" i="1"/>
  <c r="I92" i="1"/>
  <c r="G92" i="1"/>
  <c r="F92" i="1"/>
  <c r="K60" i="1"/>
  <c r="C281" i="1"/>
  <c r="N281" i="1"/>
  <c r="E281" i="1"/>
  <c r="M282" i="1"/>
  <c r="L282" i="1"/>
  <c r="J282" i="1"/>
  <c r="I282" i="1"/>
  <c r="G282" i="1"/>
  <c r="F282" i="1"/>
  <c r="D282" i="1"/>
  <c r="C282" i="1"/>
  <c r="D246" i="1"/>
  <c r="D247" i="1" s="1"/>
  <c r="C246" i="1"/>
  <c r="N246" i="1"/>
  <c r="M247" i="1"/>
  <c r="L247" i="1"/>
  <c r="J247" i="1"/>
  <c r="I247" i="1"/>
  <c r="G247" i="1"/>
  <c r="F247" i="1"/>
  <c r="D51" i="1"/>
  <c r="C51" i="1"/>
  <c r="M52" i="1"/>
  <c r="L52" i="1"/>
  <c r="J52" i="1"/>
  <c r="I52" i="1"/>
  <c r="G52" i="1"/>
  <c r="F52" i="1"/>
  <c r="D52" i="1"/>
  <c r="C52" i="1"/>
  <c r="N51" i="1"/>
  <c r="M159" i="1"/>
  <c r="L159" i="1"/>
  <c r="L193" i="1"/>
  <c r="D189" i="1"/>
  <c r="C189" i="1"/>
  <c r="N189" i="1"/>
  <c r="M190" i="1"/>
  <c r="L190" i="1"/>
  <c r="J190" i="1"/>
  <c r="I190" i="1"/>
  <c r="G190" i="1"/>
  <c r="F190" i="1"/>
  <c r="C85" i="1"/>
  <c r="D81" i="1"/>
  <c r="D26" i="1"/>
  <c r="C26" i="1"/>
  <c r="E282" i="1" l="1"/>
  <c r="E246" i="1"/>
  <c r="C247" i="1"/>
  <c r="E247" i="1" s="1"/>
  <c r="N282" i="1"/>
  <c r="N247" i="1"/>
  <c r="E51" i="1"/>
  <c r="N52" i="1"/>
  <c r="E52" i="1"/>
  <c r="E189" i="1"/>
  <c r="D163" i="1"/>
  <c r="D158" i="1"/>
  <c r="C158" i="1"/>
  <c r="K284" i="1" l="1"/>
  <c r="M218" i="1" l="1"/>
  <c r="L218" i="1"/>
  <c r="M210" i="1"/>
  <c r="L210" i="1"/>
  <c r="M181" i="1"/>
  <c r="L181" i="1"/>
  <c r="M178" i="1"/>
  <c r="L178" i="1"/>
  <c r="M175" i="1"/>
  <c r="L175" i="1"/>
  <c r="M172" i="1"/>
  <c r="L172" i="1"/>
  <c r="M147" i="1"/>
  <c r="L147" i="1"/>
  <c r="M144" i="1"/>
  <c r="L144" i="1"/>
  <c r="M88" i="1"/>
  <c r="L88" i="1"/>
  <c r="M62" i="1"/>
  <c r="L62" i="1"/>
  <c r="M40" i="1"/>
  <c r="L40" i="1"/>
  <c r="M15" i="1"/>
  <c r="L15" i="1"/>
  <c r="M12" i="1"/>
  <c r="L12" i="1"/>
  <c r="M285" i="1" l="1"/>
  <c r="L285" i="1"/>
  <c r="M279" i="1"/>
  <c r="L279" i="1"/>
  <c r="M276" i="1"/>
  <c r="L276" i="1"/>
  <c r="M273" i="1"/>
  <c r="L273" i="1"/>
  <c r="M267" i="1"/>
  <c r="L267" i="1"/>
  <c r="M264" i="1"/>
  <c r="L264" i="1"/>
  <c r="M259" i="1"/>
  <c r="L259" i="1"/>
  <c r="M256" i="1"/>
  <c r="L256" i="1"/>
  <c r="M253" i="1"/>
  <c r="L253" i="1"/>
  <c r="M250" i="1"/>
  <c r="L250" i="1"/>
  <c r="M244" i="1"/>
  <c r="L244" i="1"/>
  <c r="M239" i="1"/>
  <c r="L239" i="1"/>
  <c r="M235" i="1"/>
  <c r="M260" i="1" s="1"/>
  <c r="L235" i="1"/>
  <c r="D234" i="1"/>
  <c r="M230" i="1"/>
  <c r="L230" i="1"/>
  <c r="M227" i="1"/>
  <c r="L227" i="1"/>
  <c r="M221" i="1"/>
  <c r="M231" i="1" s="1"/>
  <c r="L221" i="1"/>
  <c r="L231" i="1" s="1"/>
  <c r="M213" i="1"/>
  <c r="M214" i="1" s="1"/>
  <c r="L213" i="1"/>
  <c r="L214" i="1" s="1"/>
  <c r="M205" i="1"/>
  <c r="L205" i="1"/>
  <c r="M202" i="1"/>
  <c r="L202" i="1"/>
  <c r="M199" i="1"/>
  <c r="L199" i="1"/>
  <c r="M193" i="1"/>
  <c r="M186" i="1"/>
  <c r="L186" i="1"/>
  <c r="L194" i="1" s="1"/>
  <c r="D192" i="1"/>
  <c r="D185" i="1"/>
  <c r="C185" i="1"/>
  <c r="C32" i="1"/>
  <c r="D171" i="1"/>
  <c r="D167" i="1"/>
  <c r="C167" i="1"/>
  <c r="C163" i="1"/>
  <c r="M164" i="1"/>
  <c r="L164" i="1"/>
  <c r="D155" i="1"/>
  <c r="C155" i="1"/>
  <c r="M156" i="1"/>
  <c r="L156" i="1"/>
  <c r="M153" i="1"/>
  <c r="M150" i="1"/>
  <c r="L150" i="1"/>
  <c r="D146" i="1"/>
  <c r="C146" i="1"/>
  <c r="D138" i="1"/>
  <c r="C138" i="1"/>
  <c r="M139" i="1"/>
  <c r="L139" i="1"/>
  <c r="D135" i="1"/>
  <c r="C135" i="1"/>
  <c r="M136" i="1"/>
  <c r="L136" i="1"/>
  <c r="D130" i="1"/>
  <c r="C130" i="1"/>
  <c r="M133" i="1"/>
  <c r="L133" i="1"/>
  <c r="L128" i="1"/>
  <c r="M128" i="1"/>
  <c r="D120" i="1"/>
  <c r="C120" i="1"/>
  <c r="D119" i="1"/>
  <c r="C119" i="1"/>
  <c r="D116" i="1"/>
  <c r="C116" i="1"/>
  <c r="L117" i="1"/>
  <c r="M117" i="1"/>
  <c r="L260" i="1" l="1"/>
  <c r="M194" i="1"/>
  <c r="M160" i="1"/>
  <c r="M206" i="1"/>
  <c r="L206" i="1"/>
  <c r="L114" i="1"/>
  <c r="M114" i="1"/>
  <c r="C110" i="1"/>
  <c r="C112" i="1"/>
  <c r="C113" i="1"/>
  <c r="C109" i="1"/>
  <c r="D103" i="1"/>
  <c r="C103" i="1"/>
  <c r="D100" i="1"/>
  <c r="C100" i="1"/>
  <c r="M101" i="1"/>
  <c r="L101" i="1"/>
  <c r="D96" i="1"/>
  <c r="C96" i="1"/>
  <c r="D90" i="1"/>
  <c r="D92" i="1" s="1"/>
  <c r="C90" i="1"/>
  <c r="C92" i="1" s="1"/>
  <c r="D85" i="1"/>
  <c r="C86" i="1"/>
  <c r="D86" i="1"/>
  <c r="C87" i="1"/>
  <c r="D87" i="1"/>
  <c r="D84" i="1"/>
  <c r="C84" i="1"/>
  <c r="D76" i="1"/>
  <c r="D77" i="1" s="1"/>
  <c r="C76" i="1"/>
  <c r="C77" i="1" s="1"/>
  <c r="M77" i="1"/>
  <c r="L77" i="1"/>
  <c r="D73" i="1"/>
  <c r="D74" i="1" s="1"/>
  <c r="C73" i="1"/>
  <c r="C74" i="1" s="1"/>
  <c r="L74" i="1"/>
  <c r="M74" i="1"/>
  <c r="D70" i="1"/>
  <c r="D71" i="1" s="1"/>
  <c r="C70" i="1"/>
  <c r="C71" i="1" s="1"/>
  <c r="M71" i="1"/>
  <c r="L71" i="1"/>
  <c r="D67" i="1"/>
  <c r="D68" i="1" s="1"/>
  <c r="C67" i="1"/>
  <c r="C68" i="1" s="1"/>
  <c r="M68" i="1"/>
  <c r="L68" i="1"/>
  <c r="D64" i="1"/>
  <c r="D65" i="1" s="1"/>
  <c r="C64" i="1"/>
  <c r="C65" i="1" s="1"/>
  <c r="M65" i="1"/>
  <c r="L65" i="1"/>
  <c r="D60" i="1"/>
  <c r="D57" i="1"/>
  <c r="C57" i="1"/>
  <c r="C46" i="1"/>
  <c r="C47" i="1"/>
  <c r="C48" i="1"/>
  <c r="C45" i="1"/>
  <c r="L49" i="1"/>
  <c r="M43" i="1"/>
  <c r="L43" i="1"/>
  <c r="C38" i="1"/>
  <c r="D35" i="1"/>
  <c r="C35" i="1"/>
  <c r="M36" i="1"/>
  <c r="L36" i="1"/>
  <c r="C31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C9" i="1" s="1"/>
  <c r="D8" i="1"/>
  <c r="D9" i="1" s="1"/>
  <c r="C11" i="1"/>
  <c r="M9" i="1"/>
  <c r="L9" i="1"/>
  <c r="C114" i="1" l="1"/>
  <c r="M78" i="1"/>
  <c r="L78" i="1"/>
  <c r="D23" i="1"/>
  <c r="D11" i="1"/>
  <c r="D88" i="1"/>
  <c r="K20" i="1"/>
  <c r="J279" i="1"/>
  <c r="I279" i="1"/>
  <c r="G279" i="1"/>
  <c r="F279" i="1"/>
  <c r="F153" i="1" l="1"/>
  <c r="G153" i="1"/>
  <c r="I153" i="1"/>
  <c r="J153" i="1"/>
  <c r="D82" i="1"/>
  <c r="F82" i="1"/>
  <c r="G82" i="1"/>
  <c r="I82" i="1"/>
  <c r="J82" i="1"/>
  <c r="L33" i="1"/>
  <c r="L53" i="1" s="1"/>
  <c r="N35" i="1"/>
  <c r="M82" i="1"/>
  <c r="M93" i="1" s="1"/>
  <c r="L97" i="1"/>
  <c r="L98" i="1" s="1"/>
  <c r="M97" i="1"/>
  <c r="M98" i="1" s="1"/>
  <c r="L106" i="1"/>
  <c r="M106" i="1"/>
  <c r="N116" i="1"/>
  <c r="N120" i="1"/>
  <c r="L121" i="1"/>
  <c r="L122" i="1" s="1"/>
  <c r="L140" i="1" s="1"/>
  <c r="M121" i="1"/>
  <c r="M122" i="1" s="1"/>
  <c r="M140" i="1" s="1"/>
  <c r="L131" i="1"/>
  <c r="M131" i="1"/>
  <c r="L132" i="1"/>
  <c r="M132" i="1"/>
  <c r="L166" i="1"/>
  <c r="L168" i="1" s="1"/>
  <c r="L182" i="1" s="1"/>
  <c r="M166" i="1"/>
  <c r="M168" i="1" s="1"/>
  <c r="M182" i="1" s="1"/>
  <c r="K113" i="1"/>
  <c r="E64" i="1"/>
  <c r="I168" i="1"/>
  <c r="H168" i="1"/>
  <c r="I181" i="1"/>
  <c r="H181" i="1"/>
  <c r="I175" i="1"/>
  <c r="H175" i="1"/>
  <c r="I172" i="1"/>
  <c r="H172" i="1"/>
  <c r="J114" i="1"/>
  <c r="I114" i="1"/>
  <c r="G114" i="1"/>
  <c r="F114" i="1"/>
  <c r="J77" i="1"/>
  <c r="I77" i="1"/>
  <c r="G77" i="1"/>
  <c r="F77" i="1"/>
  <c r="J33" i="1"/>
  <c r="I33" i="1"/>
  <c r="G33" i="1"/>
  <c r="F33" i="1"/>
  <c r="C33" i="1"/>
  <c r="N104" i="1" l="1"/>
  <c r="H182" i="1"/>
  <c r="N166" i="1"/>
  <c r="N138" i="1"/>
  <c r="N132" i="1"/>
  <c r="N131" i="1"/>
  <c r="N130" i="1"/>
  <c r="N121" i="1"/>
  <c r="N100" i="1"/>
  <c r="N86" i="1"/>
  <c r="N85" i="1"/>
  <c r="N84" i="1"/>
  <c r="K153" i="1"/>
  <c r="N163" i="1"/>
  <c r="E163" i="1" s="1"/>
  <c r="N135" i="1"/>
  <c r="N119" i="1"/>
  <c r="N103" i="1"/>
  <c r="N97" i="1"/>
  <c r="N96" i="1"/>
  <c r="N73" i="1"/>
  <c r="N67" i="1"/>
  <c r="N185" i="1"/>
  <c r="K114" i="1"/>
  <c r="N64" i="1"/>
  <c r="N57" i="1"/>
  <c r="N26" i="1"/>
  <c r="N23" i="1"/>
  <c r="N20" i="1"/>
  <c r="N17" i="1"/>
  <c r="N11" i="1"/>
  <c r="N8" i="1"/>
  <c r="J199" i="1"/>
  <c r="I199" i="1"/>
  <c r="G199" i="1"/>
  <c r="G206" i="1" s="1"/>
  <c r="F199" i="1"/>
  <c r="E57" i="1"/>
  <c r="G58" i="1"/>
  <c r="F58" i="1"/>
  <c r="C58" i="1"/>
  <c r="C98" i="1"/>
  <c r="K275" i="1"/>
  <c r="K272" i="1"/>
  <c r="K269" i="1"/>
  <c r="K266" i="1"/>
  <c r="K263" i="1"/>
  <c r="K237" i="1"/>
  <c r="K234" i="1"/>
  <c r="K226" i="1"/>
  <c r="K220" i="1"/>
  <c r="K217" i="1"/>
  <c r="K152" i="1"/>
  <c r="K149" i="1"/>
  <c r="K146" i="1"/>
  <c r="K70" i="1"/>
  <c r="K39" i="1"/>
  <c r="K38" i="1"/>
  <c r="K32" i="1"/>
  <c r="K11" i="1"/>
  <c r="K8" i="1"/>
  <c r="E185" i="1"/>
  <c r="E166" i="1"/>
  <c r="E138" i="1"/>
  <c r="E135" i="1"/>
  <c r="E132" i="1"/>
  <c r="E131" i="1"/>
  <c r="E130" i="1"/>
  <c r="E121" i="1"/>
  <c r="E120" i="1"/>
  <c r="E119" i="1"/>
  <c r="E116" i="1"/>
  <c r="E104" i="1"/>
  <c r="E103" i="1"/>
  <c r="E100" i="1"/>
  <c r="E97" i="1"/>
  <c r="E96" i="1"/>
  <c r="E86" i="1"/>
  <c r="E85" i="1"/>
  <c r="E84" i="1"/>
  <c r="E73" i="1"/>
  <c r="E70" i="1"/>
  <c r="E67" i="1"/>
  <c r="E35" i="1"/>
  <c r="E26" i="1"/>
  <c r="E23" i="1"/>
  <c r="E20" i="1"/>
  <c r="E17" i="1"/>
  <c r="E11" i="1"/>
  <c r="E8" i="1"/>
  <c r="J285" i="1"/>
  <c r="I285" i="1"/>
  <c r="G285" i="1"/>
  <c r="F285" i="1"/>
  <c r="J276" i="1"/>
  <c r="I276" i="1"/>
  <c r="G276" i="1"/>
  <c r="F276" i="1"/>
  <c r="J273" i="1"/>
  <c r="I273" i="1"/>
  <c r="G273" i="1"/>
  <c r="F273" i="1"/>
  <c r="J270" i="1"/>
  <c r="I270" i="1"/>
  <c r="G270" i="1"/>
  <c r="F270" i="1"/>
  <c r="J267" i="1"/>
  <c r="I267" i="1"/>
  <c r="G267" i="1"/>
  <c r="F267" i="1"/>
  <c r="J264" i="1"/>
  <c r="J286" i="1" s="1"/>
  <c r="I264" i="1"/>
  <c r="I286" i="1" s="1"/>
  <c r="G264" i="1"/>
  <c r="G286" i="1" s="1"/>
  <c r="F264" i="1"/>
  <c r="F286" i="1" s="1"/>
  <c r="J259" i="1"/>
  <c r="I259" i="1"/>
  <c r="G259" i="1"/>
  <c r="F259" i="1"/>
  <c r="J256" i="1"/>
  <c r="I256" i="1"/>
  <c r="G256" i="1"/>
  <c r="F256" i="1"/>
  <c r="J253" i="1"/>
  <c r="I253" i="1"/>
  <c r="G253" i="1"/>
  <c r="F253" i="1"/>
  <c r="J250" i="1"/>
  <c r="I250" i="1"/>
  <c r="G250" i="1"/>
  <c r="F250" i="1"/>
  <c r="J244" i="1"/>
  <c r="I244" i="1"/>
  <c r="G244" i="1"/>
  <c r="F244" i="1"/>
  <c r="J239" i="1"/>
  <c r="I239" i="1"/>
  <c r="G239" i="1"/>
  <c r="F239" i="1"/>
  <c r="J235" i="1"/>
  <c r="J260" i="1" s="1"/>
  <c r="I235" i="1"/>
  <c r="I260" i="1" s="1"/>
  <c r="G235" i="1"/>
  <c r="G260" i="1" s="1"/>
  <c r="F235" i="1"/>
  <c r="F260" i="1" s="1"/>
  <c r="D235" i="1"/>
  <c r="J230" i="1"/>
  <c r="I230" i="1"/>
  <c r="G230" i="1"/>
  <c r="F230" i="1"/>
  <c r="J227" i="1"/>
  <c r="I227" i="1"/>
  <c r="G227" i="1"/>
  <c r="F227" i="1"/>
  <c r="J224" i="1"/>
  <c r="I224" i="1"/>
  <c r="G224" i="1"/>
  <c r="F224" i="1"/>
  <c r="J221" i="1"/>
  <c r="I221" i="1"/>
  <c r="G221" i="1"/>
  <c r="F221" i="1"/>
  <c r="J231" i="1"/>
  <c r="I218" i="1"/>
  <c r="I231" i="1" s="1"/>
  <c r="G218" i="1"/>
  <c r="G231" i="1" s="1"/>
  <c r="F218" i="1"/>
  <c r="F231" i="1" s="1"/>
  <c r="J213" i="1"/>
  <c r="I213" i="1"/>
  <c r="G213" i="1"/>
  <c r="F213" i="1"/>
  <c r="J210" i="1"/>
  <c r="J214" i="1" s="1"/>
  <c r="I210" i="1"/>
  <c r="I214" i="1" s="1"/>
  <c r="G210" i="1"/>
  <c r="G214" i="1" s="1"/>
  <c r="F210" i="1"/>
  <c r="F214" i="1" s="1"/>
  <c r="J205" i="1"/>
  <c r="I205" i="1"/>
  <c r="G205" i="1"/>
  <c r="F205" i="1"/>
  <c r="J202" i="1"/>
  <c r="I202" i="1"/>
  <c r="G202" i="1"/>
  <c r="F202" i="1"/>
  <c r="J193" i="1"/>
  <c r="I193" i="1"/>
  <c r="G193" i="1"/>
  <c r="F193" i="1"/>
  <c r="D193" i="1"/>
  <c r="J186" i="1"/>
  <c r="I186" i="1"/>
  <c r="G186" i="1"/>
  <c r="F186" i="1"/>
  <c r="D186" i="1"/>
  <c r="C186" i="1"/>
  <c r="J181" i="1"/>
  <c r="G181" i="1"/>
  <c r="F181" i="1"/>
  <c r="J178" i="1"/>
  <c r="I178" i="1"/>
  <c r="G178" i="1"/>
  <c r="F178" i="1"/>
  <c r="J175" i="1"/>
  <c r="G175" i="1"/>
  <c r="F175" i="1"/>
  <c r="J172" i="1"/>
  <c r="G172" i="1"/>
  <c r="F172" i="1"/>
  <c r="J168" i="1"/>
  <c r="G168" i="1"/>
  <c r="F168" i="1"/>
  <c r="D168" i="1"/>
  <c r="C168" i="1"/>
  <c r="J164" i="1"/>
  <c r="I164" i="1"/>
  <c r="G164" i="1"/>
  <c r="F164" i="1"/>
  <c r="D164" i="1"/>
  <c r="C164" i="1"/>
  <c r="J159" i="1"/>
  <c r="I159" i="1"/>
  <c r="G159" i="1"/>
  <c r="D159" i="1" s="1"/>
  <c r="F159" i="1"/>
  <c r="C159" i="1" s="1"/>
  <c r="J156" i="1"/>
  <c r="I156" i="1"/>
  <c r="G156" i="1"/>
  <c r="F156" i="1"/>
  <c r="I150" i="1"/>
  <c r="G150" i="1"/>
  <c r="F150" i="1"/>
  <c r="J147" i="1"/>
  <c r="I147" i="1"/>
  <c r="G147" i="1"/>
  <c r="F147" i="1"/>
  <c r="J144" i="1"/>
  <c r="I144" i="1"/>
  <c r="G144" i="1"/>
  <c r="F144" i="1"/>
  <c r="J139" i="1"/>
  <c r="I139" i="1"/>
  <c r="G139" i="1"/>
  <c r="F139" i="1"/>
  <c r="D139" i="1"/>
  <c r="C139" i="1"/>
  <c r="J136" i="1"/>
  <c r="I136" i="1"/>
  <c r="G136" i="1"/>
  <c r="F136" i="1"/>
  <c r="D136" i="1"/>
  <c r="C136" i="1"/>
  <c r="J133" i="1"/>
  <c r="I133" i="1"/>
  <c r="G133" i="1"/>
  <c r="F133" i="1"/>
  <c r="D133" i="1"/>
  <c r="C133" i="1"/>
  <c r="J128" i="1"/>
  <c r="I128" i="1"/>
  <c r="G128" i="1"/>
  <c r="F128" i="1"/>
  <c r="J122" i="1"/>
  <c r="I122" i="1"/>
  <c r="G122" i="1"/>
  <c r="F122" i="1"/>
  <c r="D122" i="1"/>
  <c r="C122" i="1"/>
  <c r="J117" i="1"/>
  <c r="J140" i="1" s="1"/>
  <c r="I117" i="1"/>
  <c r="I140" i="1" s="1"/>
  <c r="G117" i="1"/>
  <c r="G140" i="1" s="1"/>
  <c r="F117" i="1"/>
  <c r="F140" i="1" s="1"/>
  <c r="D117" i="1"/>
  <c r="C117" i="1"/>
  <c r="J101" i="1"/>
  <c r="I101" i="1"/>
  <c r="G101" i="1"/>
  <c r="F101" i="1"/>
  <c r="D101" i="1"/>
  <c r="C101" i="1"/>
  <c r="J98" i="1"/>
  <c r="J106" i="1" s="1"/>
  <c r="I98" i="1"/>
  <c r="G98" i="1"/>
  <c r="F98" i="1"/>
  <c r="D98" i="1"/>
  <c r="J88" i="1"/>
  <c r="I88" i="1"/>
  <c r="I93" i="1" s="1"/>
  <c r="G88" i="1"/>
  <c r="G93" i="1" s="1"/>
  <c r="F88" i="1"/>
  <c r="F93" i="1" s="1"/>
  <c r="C88" i="1"/>
  <c r="J74" i="1"/>
  <c r="I74" i="1"/>
  <c r="J71" i="1"/>
  <c r="I71" i="1"/>
  <c r="G71" i="1"/>
  <c r="F71" i="1"/>
  <c r="J68" i="1"/>
  <c r="I68" i="1"/>
  <c r="G68" i="1"/>
  <c r="F68" i="1"/>
  <c r="J65" i="1"/>
  <c r="I65" i="1"/>
  <c r="G65" i="1"/>
  <c r="F65" i="1"/>
  <c r="J62" i="1"/>
  <c r="I62" i="1"/>
  <c r="G62" i="1"/>
  <c r="F62" i="1"/>
  <c r="J49" i="1"/>
  <c r="I49" i="1"/>
  <c r="G49" i="1"/>
  <c r="F49" i="1"/>
  <c r="C49" i="1"/>
  <c r="J43" i="1"/>
  <c r="I43" i="1"/>
  <c r="G43" i="1"/>
  <c r="F43" i="1"/>
  <c r="J40" i="1"/>
  <c r="I40" i="1"/>
  <c r="G40" i="1"/>
  <c r="F40" i="1"/>
  <c r="J36" i="1"/>
  <c r="I36" i="1"/>
  <c r="G36" i="1"/>
  <c r="F36" i="1"/>
  <c r="D36" i="1"/>
  <c r="C36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I15" i="1"/>
  <c r="G15" i="1"/>
  <c r="F15" i="1"/>
  <c r="J12" i="1"/>
  <c r="I12" i="1"/>
  <c r="G12" i="1"/>
  <c r="F12" i="1"/>
  <c r="D12" i="1"/>
  <c r="D28" i="1" s="1"/>
  <c r="C12" i="1"/>
  <c r="J9" i="1"/>
  <c r="I9" i="1"/>
  <c r="G9" i="1"/>
  <c r="G28" i="1" s="1"/>
  <c r="F9" i="1"/>
  <c r="F53" i="1" l="1"/>
  <c r="J160" i="1"/>
  <c r="J206" i="1"/>
  <c r="I182" i="1"/>
  <c r="F206" i="1"/>
  <c r="I206" i="1"/>
  <c r="G53" i="1"/>
  <c r="J53" i="1"/>
  <c r="I53" i="1"/>
  <c r="K285" i="1"/>
  <c r="N36" i="1"/>
  <c r="G106" i="1"/>
  <c r="N101" i="1"/>
  <c r="N105" i="1"/>
  <c r="N122" i="1"/>
  <c r="N133" i="1"/>
  <c r="N136" i="1"/>
  <c r="N139" i="1"/>
  <c r="G182" i="1"/>
  <c r="F194" i="1"/>
  <c r="I194" i="1"/>
  <c r="K286" i="1"/>
  <c r="K21" i="1"/>
  <c r="I28" i="1"/>
  <c r="N164" i="1"/>
  <c r="N186" i="1"/>
  <c r="N18" i="1"/>
  <c r="N74" i="1"/>
  <c r="N88" i="1"/>
  <c r="N68" i="1"/>
  <c r="N117" i="1"/>
  <c r="D106" i="1"/>
  <c r="N98" i="1"/>
  <c r="D93" i="1"/>
  <c r="N65" i="1"/>
  <c r="E65" i="1"/>
  <c r="N58" i="1"/>
  <c r="N27" i="1"/>
  <c r="N24" i="1"/>
  <c r="N21" i="1"/>
  <c r="J93" i="1"/>
  <c r="J194" i="1"/>
  <c r="G78" i="1"/>
  <c r="J78" i="1"/>
  <c r="F182" i="1"/>
  <c r="G194" i="1"/>
  <c r="K270" i="1"/>
  <c r="K276" i="1"/>
  <c r="F78" i="1"/>
  <c r="I78" i="1"/>
  <c r="K273" i="1"/>
  <c r="K267" i="1"/>
  <c r="E74" i="1"/>
  <c r="E71" i="1"/>
  <c r="K15" i="1"/>
  <c r="E21" i="1"/>
  <c r="E24" i="1"/>
  <c r="E27" i="1"/>
  <c r="E101" i="1"/>
  <c r="E139" i="1"/>
  <c r="K147" i="1"/>
  <c r="F160" i="1"/>
  <c r="I160" i="1"/>
  <c r="E164" i="1"/>
  <c r="E186" i="1"/>
  <c r="G160" i="1"/>
  <c r="J182" i="1"/>
  <c r="K150" i="1"/>
  <c r="K264" i="1"/>
  <c r="K239" i="1"/>
  <c r="K260" i="1"/>
  <c r="K235" i="1"/>
  <c r="K221" i="1"/>
  <c r="K227" i="1"/>
  <c r="K218" i="1"/>
  <c r="K231" i="1"/>
  <c r="K172" i="1"/>
  <c r="E136" i="1"/>
  <c r="E133" i="1"/>
  <c r="E122" i="1"/>
  <c r="E117" i="1"/>
  <c r="K140" i="1"/>
  <c r="E105" i="1"/>
  <c r="E98" i="1"/>
  <c r="C106" i="1"/>
  <c r="E88" i="1"/>
  <c r="K71" i="1"/>
  <c r="E68" i="1"/>
  <c r="K40" i="1"/>
  <c r="E36" i="1"/>
  <c r="K33" i="1"/>
  <c r="J28" i="1"/>
  <c r="E18" i="1"/>
  <c r="K12" i="1"/>
  <c r="E12" i="1"/>
  <c r="F28" i="1"/>
  <c r="K9" i="1"/>
  <c r="K53" i="1" l="1"/>
  <c r="K182" i="1"/>
  <c r="K78" i="1"/>
  <c r="M28" i="1"/>
  <c r="E106" i="1"/>
  <c r="N12" i="1"/>
  <c r="G287" i="1"/>
  <c r="F287" i="1"/>
  <c r="I287" i="1"/>
  <c r="J287" i="1"/>
  <c r="K160" i="1"/>
  <c r="K28" i="1"/>
  <c r="N106" i="1" l="1"/>
  <c r="K287" i="1"/>
  <c r="N9" i="1"/>
  <c r="E9" i="1"/>
  <c r="N14" i="1"/>
  <c r="C14" i="1"/>
  <c r="E14" i="1" s="1"/>
  <c r="C15" i="1" l="1"/>
  <c r="E15" i="1" l="1"/>
  <c r="C28" i="1"/>
  <c r="E28" i="1" l="1"/>
  <c r="L28" i="1"/>
  <c r="N15" i="1"/>
  <c r="N28" i="1" l="1"/>
  <c r="N31" i="1"/>
  <c r="D31" i="1"/>
  <c r="E31" i="1" s="1"/>
  <c r="D38" i="1" l="1"/>
  <c r="E38" i="1" l="1"/>
  <c r="D39" i="1"/>
  <c r="D40" i="1" l="1"/>
  <c r="C39" i="1" l="1"/>
  <c r="E39" i="1" s="1"/>
  <c r="C40" i="1" l="1"/>
  <c r="E40" i="1" l="1"/>
  <c r="C42" i="1"/>
  <c r="C43" i="1" s="1"/>
  <c r="C53" i="1" s="1"/>
  <c r="N42" i="1" l="1"/>
  <c r="D42" i="1"/>
  <c r="E42" i="1" s="1"/>
  <c r="D43" i="1" l="1"/>
  <c r="E43" i="1" s="1"/>
  <c r="N43" i="1"/>
  <c r="N45" i="1"/>
  <c r="D45" i="1"/>
  <c r="E45" i="1" s="1"/>
  <c r="D46" i="1"/>
  <c r="D47" i="1"/>
  <c r="M49" i="1"/>
  <c r="D48" i="1"/>
  <c r="N49" i="1" l="1"/>
  <c r="D49" i="1"/>
  <c r="E49" i="1" s="1"/>
  <c r="N60" i="1" l="1"/>
  <c r="C60" i="1"/>
  <c r="E60" i="1" s="1"/>
  <c r="C61" i="1"/>
  <c r="C62" i="1" l="1"/>
  <c r="C78" i="1" s="1"/>
  <c r="N61" i="1" l="1"/>
  <c r="D61" i="1"/>
  <c r="E61" i="1" s="1"/>
  <c r="D62" i="1" l="1"/>
  <c r="E62" i="1" s="1"/>
  <c r="N62" i="1"/>
  <c r="N78" i="1" l="1"/>
  <c r="N81" i="1" l="1"/>
  <c r="C81" i="1"/>
  <c r="E81" i="1" s="1"/>
  <c r="L82" i="1"/>
  <c r="L93" i="1" s="1"/>
  <c r="N82" i="1" l="1"/>
  <c r="C82" i="1"/>
  <c r="E82" i="1" l="1"/>
  <c r="C93" i="1"/>
  <c r="E93" i="1" l="1"/>
  <c r="N93" i="1"/>
  <c r="N109" i="1"/>
  <c r="D109" i="1"/>
  <c r="E109" i="1" s="1"/>
  <c r="N110" i="1"/>
  <c r="D110" i="1"/>
  <c r="N112" i="1"/>
  <c r="D112" i="1"/>
  <c r="E112" i="1" s="1"/>
  <c r="D113" i="1"/>
  <c r="E113" i="1" s="1"/>
  <c r="N114" i="1"/>
  <c r="E110" i="1" l="1"/>
  <c r="D114" i="1"/>
  <c r="E114" i="1" l="1"/>
  <c r="C124" i="1"/>
  <c r="N124" i="1"/>
  <c r="D124" i="1"/>
  <c r="E124" i="1" s="1"/>
  <c r="C125" i="1"/>
  <c r="N125" i="1"/>
  <c r="D125" i="1"/>
  <c r="C126" i="1"/>
  <c r="N126" i="1"/>
  <c r="D126" i="1"/>
  <c r="E126" i="1" s="1"/>
  <c r="C127" i="1"/>
  <c r="E125" i="1" l="1"/>
  <c r="C128" i="1"/>
  <c r="C140" i="1" s="1"/>
  <c r="N127" i="1"/>
  <c r="D127" i="1"/>
  <c r="E127" i="1" s="1"/>
  <c r="D128" i="1" l="1"/>
  <c r="D140" i="1" s="1"/>
  <c r="N128" i="1" l="1"/>
  <c r="E128" i="1"/>
  <c r="E140" i="1" l="1"/>
  <c r="N140" i="1"/>
  <c r="E158" i="1"/>
  <c r="N158" i="1"/>
  <c r="N159" i="1"/>
  <c r="E159" i="1"/>
  <c r="E146" i="1" l="1"/>
  <c r="C147" i="1"/>
  <c r="N146" i="1"/>
  <c r="D147" i="1"/>
  <c r="N147" i="1" s="1"/>
  <c r="E147" i="1" l="1"/>
  <c r="C143" i="1"/>
  <c r="C144" i="1" s="1"/>
  <c r="N143" i="1" l="1"/>
  <c r="D143" i="1"/>
  <c r="E143" i="1" s="1"/>
  <c r="D144" i="1" l="1"/>
  <c r="E144" i="1" l="1"/>
  <c r="N144" i="1"/>
  <c r="C149" i="1"/>
  <c r="C150" i="1" s="1"/>
  <c r="N149" i="1" l="1"/>
  <c r="D149" i="1"/>
  <c r="E149" i="1" s="1"/>
  <c r="D150" i="1" l="1"/>
  <c r="E150" i="1" l="1"/>
  <c r="N150" i="1"/>
  <c r="D152" i="1"/>
  <c r="D153" i="1" l="1"/>
  <c r="N152" i="1"/>
  <c r="L153" i="1"/>
  <c r="C152" i="1"/>
  <c r="E152" i="1" s="1"/>
  <c r="C156" i="1"/>
  <c r="N153" i="1" l="1"/>
  <c r="L160" i="1"/>
  <c r="C153" i="1"/>
  <c r="E153" i="1" s="1"/>
  <c r="C160" i="1" l="1"/>
  <c r="N155" i="1"/>
  <c r="E155" i="1"/>
  <c r="D156" i="1"/>
  <c r="E156" i="1" s="1"/>
  <c r="D160" i="1" l="1"/>
  <c r="N156" i="1"/>
  <c r="E160" i="1" l="1"/>
  <c r="N160" i="1"/>
  <c r="M33" i="1"/>
  <c r="D32" i="1"/>
  <c r="E32" i="1" s="1"/>
  <c r="M53" i="1" l="1"/>
  <c r="N33" i="1"/>
  <c r="D33" i="1"/>
  <c r="E33" i="1" l="1"/>
  <c r="D53" i="1"/>
  <c r="E53" i="1" s="1"/>
  <c r="N53" i="1"/>
  <c r="N171" i="1"/>
  <c r="C171" i="1"/>
  <c r="E171" i="1" s="1"/>
  <c r="D170" i="1"/>
  <c r="D172" i="1" l="1"/>
  <c r="C170" i="1" l="1"/>
  <c r="C172" i="1" l="1"/>
  <c r="E172" i="1" s="1"/>
  <c r="N172" i="1"/>
  <c r="C174" i="1"/>
  <c r="C175" i="1" s="1"/>
  <c r="N174" i="1" l="1"/>
  <c r="D174" i="1"/>
  <c r="E174" i="1" s="1"/>
  <c r="D175" i="1" l="1"/>
  <c r="N175" i="1" s="1"/>
  <c r="C177" i="1"/>
  <c r="C178" i="1" s="1"/>
  <c r="E175" i="1" l="1"/>
  <c r="N177" i="1"/>
  <c r="D177" i="1"/>
  <c r="E177" i="1" s="1"/>
  <c r="D178" i="1" l="1"/>
  <c r="E178" i="1" s="1"/>
  <c r="N178" i="1"/>
  <c r="C180" i="1"/>
  <c r="C181" i="1" s="1"/>
  <c r="C182" i="1" l="1"/>
  <c r="N180" i="1" l="1"/>
  <c r="D180" i="1"/>
  <c r="E180" i="1" s="1"/>
  <c r="D181" i="1" l="1"/>
  <c r="D182" i="1" l="1"/>
  <c r="E181" i="1"/>
  <c r="N181" i="1"/>
  <c r="E182" i="1" l="1"/>
  <c r="N182" i="1"/>
  <c r="C188" i="1"/>
  <c r="C190" i="1" s="1"/>
  <c r="N188" i="1"/>
  <c r="D188" i="1"/>
  <c r="D190" i="1" s="1"/>
  <c r="N190" i="1"/>
  <c r="E188" i="1" l="1"/>
  <c r="D194" i="1" l="1"/>
  <c r="E190" i="1"/>
  <c r="N192" i="1" l="1"/>
  <c r="C192" i="1"/>
  <c r="C193" i="1" s="1"/>
  <c r="N193" i="1" l="1"/>
  <c r="E193" i="1"/>
  <c r="C194" i="1"/>
  <c r="E192" i="1"/>
  <c r="E194" i="1" l="1"/>
  <c r="N194" i="1"/>
  <c r="C197" i="1"/>
  <c r="N197" i="1"/>
  <c r="D197" i="1"/>
  <c r="C198" i="1"/>
  <c r="N198" i="1"/>
  <c r="D198" i="1"/>
  <c r="E197" i="1" l="1"/>
  <c r="C199" i="1"/>
  <c r="E198" i="1"/>
  <c r="D199" i="1"/>
  <c r="E199" i="1" l="1"/>
  <c r="N199" i="1"/>
  <c r="C201" i="1"/>
  <c r="C202" i="1" s="1"/>
  <c r="N201" i="1" l="1"/>
  <c r="D201" i="1"/>
  <c r="E201" i="1" s="1"/>
  <c r="D202" i="1" l="1"/>
  <c r="E202" i="1" l="1"/>
  <c r="N202" i="1"/>
  <c r="C204" i="1"/>
  <c r="C205" i="1" s="1"/>
  <c r="C206" i="1" l="1"/>
  <c r="N204" i="1" l="1"/>
  <c r="D204" i="1"/>
  <c r="E204" i="1" s="1"/>
  <c r="D205" i="1" l="1"/>
  <c r="E205" i="1" l="1"/>
  <c r="D206" i="1"/>
  <c r="N205" i="1"/>
  <c r="E206" i="1" l="1"/>
  <c r="N206" i="1"/>
  <c r="D209" i="1"/>
  <c r="D210" i="1" s="1"/>
  <c r="C212" i="1"/>
  <c r="C213" i="1" s="1"/>
  <c r="N212" i="1"/>
  <c r="D212" i="1"/>
  <c r="E212" i="1" s="1"/>
  <c r="D213" i="1" l="1"/>
  <c r="N213" i="1" s="1"/>
  <c r="E213" i="1" l="1"/>
  <c r="D214" i="1"/>
  <c r="D217" i="1"/>
  <c r="D218" i="1" l="1"/>
  <c r="N217" i="1" l="1"/>
  <c r="C217" i="1"/>
  <c r="E217" i="1" s="1"/>
  <c r="C218" i="1" l="1"/>
  <c r="N218" i="1"/>
  <c r="C220" i="1"/>
  <c r="C221" i="1" s="1"/>
  <c r="E218" i="1" l="1"/>
  <c r="D220" i="1"/>
  <c r="E220" i="1" s="1"/>
  <c r="D221" i="1" l="1"/>
  <c r="E221" i="1" l="1"/>
  <c r="L224" i="1"/>
  <c r="C223" i="1"/>
  <c r="C224" i="1" s="1"/>
  <c r="M224" i="1"/>
  <c r="D223" i="1"/>
  <c r="D224" i="1" s="1"/>
  <c r="C226" i="1"/>
  <c r="C227" i="1" s="1"/>
  <c r="D226" i="1"/>
  <c r="D227" i="1" s="1"/>
  <c r="E227" i="1" l="1"/>
  <c r="E226" i="1"/>
  <c r="C229" i="1"/>
  <c r="C230" i="1" s="1"/>
  <c r="C231" i="1" s="1"/>
  <c r="N229" i="1" l="1"/>
  <c r="D229" i="1"/>
  <c r="E229" i="1" s="1"/>
  <c r="D230" i="1" l="1"/>
  <c r="D231" i="1" s="1"/>
  <c r="E230" i="1" l="1"/>
  <c r="N230" i="1"/>
  <c r="N231" i="1" l="1"/>
  <c r="E231" i="1"/>
  <c r="N234" i="1"/>
  <c r="C234" i="1"/>
  <c r="E234" i="1" s="1"/>
  <c r="C235" i="1" l="1"/>
  <c r="N235" i="1" l="1"/>
  <c r="E235" i="1"/>
  <c r="D238" i="1"/>
  <c r="N238" i="1"/>
  <c r="C238" i="1"/>
  <c r="E238" i="1" s="1"/>
  <c r="D237" i="1"/>
  <c r="D239" i="1" l="1"/>
  <c r="N237" i="1" l="1"/>
  <c r="C237" i="1"/>
  <c r="E237" i="1" s="1"/>
  <c r="C239" i="1" l="1"/>
  <c r="N239" i="1" l="1"/>
  <c r="E239" i="1"/>
  <c r="C242" i="1"/>
  <c r="N242" i="1"/>
  <c r="D242" i="1"/>
  <c r="C241" i="1"/>
  <c r="N241" i="1"/>
  <c r="D241" i="1"/>
  <c r="E241" i="1" s="1"/>
  <c r="C243" i="1"/>
  <c r="E242" i="1" l="1"/>
  <c r="C244" i="1"/>
  <c r="D243" i="1"/>
  <c r="E243" i="1" s="1"/>
  <c r="N243" i="1"/>
  <c r="D244" i="1" l="1"/>
  <c r="N244" i="1" l="1"/>
  <c r="E244" i="1"/>
  <c r="C249" i="1"/>
  <c r="C250" i="1" s="1"/>
  <c r="N249" i="1"/>
  <c r="D249" i="1"/>
  <c r="E249" i="1" s="1"/>
  <c r="D250" i="1" l="1"/>
  <c r="N250" i="1"/>
  <c r="D252" i="1"/>
  <c r="D253" i="1" s="1"/>
  <c r="E250" i="1" l="1"/>
  <c r="N252" i="1"/>
  <c r="C252" i="1"/>
  <c r="E252" i="1" s="1"/>
  <c r="C253" i="1" l="1"/>
  <c r="E253" i="1" s="1"/>
  <c r="N253" i="1"/>
  <c r="C255" i="1"/>
  <c r="C256" i="1" s="1"/>
  <c r="D255" i="1" l="1"/>
  <c r="D256" i="1" s="1"/>
  <c r="C258" i="1"/>
  <c r="C259" i="1" s="1"/>
  <c r="C260" i="1" s="1"/>
  <c r="N258" i="1" l="1"/>
  <c r="D258" i="1"/>
  <c r="E258" i="1" s="1"/>
  <c r="D259" i="1" l="1"/>
  <c r="E259" i="1" s="1"/>
  <c r="N259" i="1" l="1"/>
  <c r="D260" i="1"/>
  <c r="E260" i="1" s="1"/>
  <c r="N260" i="1"/>
  <c r="D263" i="1"/>
  <c r="D264" i="1" s="1"/>
  <c r="C263" i="1" l="1"/>
  <c r="E263" i="1" s="1"/>
  <c r="C264" i="1" l="1"/>
  <c r="E264" i="1" l="1"/>
  <c r="D266" i="1"/>
  <c r="D267" i="1" l="1"/>
  <c r="C266" i="1" l="1"/>
  <c r="E266" i="1" s="1"/>
  <c r="C267" i="1" l="1"/>
  <c r="E267" i="1" l="1"/>
  <c r="D269" i="1"/>
  <c r="M270" i="1"/>
  <c r="M286" i="1" s="1"/>
  <c r="D270" i="1" l="1"/>
  <c r="C269" i="1"/>
  <c r="E269" i="1" s="1"/>
  <c r="L270" i="1"/>
  <c r="L286" i="1" s="1"/>
  <c r="L287" i="1" s="1"/>
  <c r="C270" i="1" l="1"/>
  <c r="E270" i="1" l="1"/>
  <c r="D272" i="1"/>
  <c r="D273" i="1" l="1"/>
  <c r="C272" i="1" l="1"/>
  <c r="C273" i="1" s="1"/>
  <c r="E273" i="1" l="1"/>
  <c r="E272" i="1"/>
  <c r="C275" i="1"/>
  <c r="C276" i="1" s="1"/>
  <c r="N275" i="1"/>
  <c r="D275" i="1"/>
  <c r="E275" i="1" l="1"/>
  <c r="D276" i="1"/>
  <c r="E276" i="1" s="1"/>
  <c r="N276" i="1"/>
  <c r="C278" i="1"/>
  <c r="C279" i="1" s="1"/>
  <c r="N278" i="1"/>
  <c r="N279" i="1"/>
  <c r="D284" i="1"/>
  <c r="D285" i="1" s="1"/>
  <c r="E278" i="1" l="1"/>
  <c r="D279" i="1"/>
  <c r="E279" i="1" s="1"/>
  <c r="D286" i="1" l="1"/>
  <c r="M287" i="1"/>
  <c r="N284" i="1"/>
  <c r="C284" i="1"/>
  <c r="E284" i="1" s="1"/>
  <c r="C285" i="1" l="1"/>
  <c r="C286" i="1" s="1"/>
  <c r="E285" i="1" l="1"/>
  <c r="E286" i="1"/>
  <c r="N285" i="1"/>
  <c r="N209" i="1"/>
  <c r="C209" i="1"/>
  <c r="E209" i="1" s="1"/>
  <c r="N286" i="1" l="1"/>
  <c r="C210" i="1"/>
  <c r="N210" i="1" l="1"/>
  <c r="E210" i="1"/>
  <c r="C214" i="1"/>
  <c r="E214" i="1" l="1"/>
  <c r="N214" i="1"/>
  <c r="C287" i="1"/>
  <c r="N287" i="1" l="1"/>
  <c r="C111" i="1"/>
  <c r="N111" i="1"/>
  <c r="D111" i="1"/>
  <c r="E111" i="1" l="1"/>
  <c r="N56" i="1"/>
  <c r="D56" i="1"/>
  <c r="D58" i="1" s="1"/>
  <c r="D78" i="1" l="1"/>
  <c r="E58" i="1"/>
  <c r="E78" i="1" l="1"/>
  <c r="D287" i="1"/>
  <c r="E287" i="1" s="1"/>
</calcChain>
</file>

<file path=xl/sharedStrings.xml><?xml version="1.0" encoding="utf-8"?>
<sst xmlns="http://schemas.openxmlformats.org/spreadsheetml/2006/main" count="310" uniqueCount="122">
  <si>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</si>
  <si>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</si>
  <si>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</si>
  <si>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</si>
  <si>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</si>
  <si>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</si>
  <si>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</si>
  <si>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</si>
  <si>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</si>
  <si>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</si>
  <si>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</si>
  <si>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</si>
  <si>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</si>
  <si>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</si>
  <si>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</si>
  <si>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</si>
  <si>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</si>
  <si>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</si>
  <si>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</si>
  <si>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</si>
  <si>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</si>
  <si>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</si>
  <si>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</si>
  <si>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</si>
  <si>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</si>
  <si>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</si>
  <si>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</si>
  <si>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</si>
  <si>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</si>
  <si>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</si>
  <si>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</si>
  <si>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</si>
  <si>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</si>
  <si>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</si>
  <si>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</si>
  <si>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</si>
  <si>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</si>
  <si>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</si>
  <si>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</si>
  <si>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</si>
  <si>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</si>
  <si>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</si>
  <si>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</si>
  <si>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</si>
  <si>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</si>
  <si>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</si>
  <si>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</si>
  <si>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</si>
  <si>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</si>
  <si>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</si>
  <si>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</si>
  <si>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</si>
  <si>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</si>
  <si>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</si>
  <si>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</si>
  <si>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</si>
  <si>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</si>
  <si>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</si>
  <si>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</si>
  <si>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</si>
  <si>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</si>
  <si>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</si>
  <si>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</si>
  <si>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</si>
  <si>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</si>
  <si>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</si>
  <si>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</si>
  <si>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</si>
  <si>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</si>
  <si>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</si>
  <si>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</si>
  <si>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</si>
  <si>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</si>
  <si>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</si>
  <si>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</si>
  <si>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</si>
  <si>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</si>
  <si>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</si>
  <si>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</si>
  <si>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</si>
  <si>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</si>
  <si>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</si>
  <si>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</si>
  <si>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</si>
  <si>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</si>
  <si>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</si>
  <si>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</si>
  <si>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</si>
  <si>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</si>
  <si>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</si>
  <si>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</si>
  <si>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</si>
  <si>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</si>
  <si>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</si>
  <si>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</si>
  <si>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</si>
  <si>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</si>
  <si>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</si>
  <si>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</si>
  <si>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</si>
  <si>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</si>
  <si>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</si>
  <si>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</si>
  <si>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</si>
  <si>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</si>
  <si>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</si>
  <si>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</si>
  <si>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</si>
  <si>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</si>
  <si>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</si>
  <si>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</si>
  <si>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</si>
  <si>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</si>
  <si>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</si>
  <si>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</si>
  <si>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</si>
  <si>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Подпрограмма: «Обеспечение жильем малоимущих граждан, состоящих на учете в качестве нуждающихся в жилых помещениях»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</si>
  <si>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</si>
  <si>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</si>
  <si>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</si>
  <si>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Исполнение  муниципальных программ муниципального образования Кавказский район на 01.08.2018  г. (бюджетные средства)</t>
  </si>
  <si>
    <t>Уточненная сводная бюджетная роспись на 01.08.2018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</si>
</sst>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wrapText="1"/>
    </xf>
    <xf numFmtId="49" fontId="10" fillId="2" borderId="6" xfId="0" applyNumberFormat="1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1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8"/>
  <sheetViews>
    <sheetView tabSelected="1" topLeftCell="A2" zoomScale="70" zoomScaleNormal="70" workbookViewId="0">
      <pane xSplit="2" ySplit="3" topLeftCell="C275" activePane="bottomRight" state="frozen"/>
      <selection activeCell="A2" sqref="A2"/>
      <selection pane="topRight" activeCell="C2" sqref="C2"/>
      <selection pane="bottomLeft" activeCell="A5" sqref="A5"/>
      <selection pane="bottomRight" activeCell="H290" sqref="H290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8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7.4257812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97" t="s">
        <v>120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4.25" customHeight="1" x14ac:dyDescent="0.25">
      <c r="E2" s="57" t="s">
        <v>107</v>
      </c>
      <c r="F2" s="58"/>
      <c r="G2" s="58"/>
      <c r="H2" s="58"/>
      <c r="I2" s="58"/>
      <c r="J2" s="58"/>
      <c r="K2" s="58"/>
    </row>
    <row r="3" spans="1:14" ht="19.5" customHeight="1" x14ac:dyDescent="0.25">
      <c r="A3" s="76" t="s">
        <v>0</v>
      </c>
      <c r="B3" s="76" t="s">
        <v>1</v>
      </c>
      <c r="C3" s="74" t="s">
        <v>121</v>
      </c>
      <c r="D3" s="74" t="s">
        <v>108</v>
      </c>
      <c r="E3" s="74" t="s">
        <v>16</v>
      </c>
      <c r="F3" s="71" t="s">
        <v>26</v>
      </c>
      <c r="G3" s="72"/>
      <c r="H3" s="73"/>
      <c r="I3" s="71" t="s">
        <v>27</v>
      </c>
      <c r="J3" s="72"/>
      <c r="K3" s="73"/>
      <c r="L3" s="71" t="s">
        <v>111</v>
      </c>
      <c r="M3" s="72"/>
      <c r="N3" s="73"/>
    </row>
    <row r="4" spans="1:14" ht="75" customHeight="1" x14ac:dyDescent="0.25">
      <c r="A4" s="77"/>
      <c r="B4" s="77"/>
      <c r="C4" s="75"/>
      <c r="D4" s="75"/>
      <c r="E4" s="75"/>
      <c r="F4" s="6" t="s">
        <v>121</v>
      </c>
      <c r="G4" s="6" t="s">
        <v>108</v>
      </c>
      <c r="H4" s="6" t="s">
        <v>119</v>
      </c>
      <c r="I4" s="6" t="s">
        <v>121</v>
      </c>
      <c r="J4" s="6" t="s">
        <v>108</v>
      </c>
      <c r="K4" s="6" t="s">
        <v>16</v>
      </c>
      <c r="L4" s="6" t="s">
        <v>121</v>
      </c>
      <c r="M4" s="6" t="s">
        <v>108</v>
      </c>
      <c r="N4" s="6" t="s">
        <v>16</v>
      </c>
    </row>
    <row r="5" spans="1:14" x14ac:dyDescent="0.25">
      <c r="A5" s="101">
        <v>1</v>
      </c>
      <c r="B5" s="101">
        <v>2</v>
      </c>
      <c r="C5" s="101">
        <v>3</v>
      </c>
      <c r="D5" s="101">
        <v>4</v>
      </c>
      <c r="E5" s="101">
        <v>5</v>
      </c>
      <c r="F5" s="101">
        <v>6</v>
      </c>
      <c r="G5" s="101">
        <v>7</v>
      </c>
      <c r="H5" s="101">
        <v>8</v>
      </c>
      <c r="I5" s="101">
        <v>9</v>
      </c>
      <c r="J5" s="101">
        <v>10</v>
      </c>
      <c r="K5" s="101">
        <v>11</v>
      </c>
      <c r="L5" s="101">
        <v>12</v>
      </c>
      <c r="M5" s="101">
        <v>13</v>
      </c>
      <c r="N5" s="101">
        <v>14</v>
      </c>
    </row>
    <row r="6" spans="1:14" ht="19.5" customHeight="1" x14ac:dyDescent="0.35">
      <c r="A6" s="15" t="s">
        <v>17</v>
      </c>
      <c r="B6" s="59" t="s">
        <v>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1:14" ht="15.75" customHeight="1" x14ac:dyDescent="0.25">
      <c r="A7" s="48" t="s">
        <v>28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</row>
    <row r="8" spans="1:14" ht="32.25" customHeight="1" x14ac:dyDescent="0.25">
      <c r="A8" s="37" t="s">
        <v>29</v>
      </c>
      <c r="B8" s="36"/>
      <c r="C8" s="16">
        <f>F8+I8+L8</f>
        <v>483264.10000000003</v>
      </c>
      <c r="D8" s="17">
        <f>G8+J8+M8</f>
        <v>302339.7</v>
      </c>
      <c r="E8" s="16">
        <f>D8/C8*100</f>
        <v>62.56200284689055</v>
      </c>
      <c r="F8" s="16"/>
      <c r="G8" s="16"/>
      <c r="H8" s="16"/>
      <c r="I8" s="16">
        <v>323926.90000000002</v>
      </c>
      <c r="J8" s="16">
        <v>204781.2</v>
      </c>
      <c r="K8" s="16">
        <f>J8/I8*100</f>
        <v>63.218337223614341</v>
      </c>
      <c r="L8" s="16">
        <v>159337.20000000001</v>
      </c>
      <c r="M8" s="16">
        <v>97558.5</v>
      </c>
      <c r="N8" s="16">
        <f>M8/L8*100</f>
        <v>61.227698239959025</v>
      </c>
    </row>
    <row r="9" spans="1:14" x14ac:dyDescent="0.25">
      <c r="A9" s="51" t="s">
        <v>31</v>
      </c>
      <c r="B9" s="36"/>
      <c r="C9" s="18">
        <f>C8</f>
        <v>483264.10000000003</v>
      </c>
      <c r="D9" s="18">
        <f>D8</f>
        <v>302339.7</v>
      </c>
      <c r="E9" s="18">
        <f>D9/C9*100</f>
        <v>62.56200284689055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323926.90000000002</v>
      </c>
      <c r="J9" s="18">
        <f t="shared" si="1"/>
        <v>204781.2</v>
      </c>
      <c r="K9" s="18">
        <f>J9/I9*100</f>
        <v>63.218337223614341</v>
      </c>
      <c r="L9" s="18">
        <f>L8</f>
        <v>159337.20000000001</v>
      </c>
      <c r="M9" s="18">
        <f>M8</f>
        <v>97558.5</v>
      </c>
      <c r="N9" s="18">
        <f>M9/L9*100</f>
        <v>61.227698239959025</v>
      </c>
    </row>
    <row r="10" spans="1:14" ht="15.75" customHeight="1" x14ac:dyDescent="0.25">
      <c r="A10" s="48" t="s">
        <v>30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4" ht="28.5" customHeight="1" x14ac:dyDescent="0.25">
      <c r="A11" s="37" t="s">
        <v>29</v>
      </c>
      <c r="B11" s="36"/>
      <c r="C11" s="16">
        <f>I11+L11+F11</f>
        <v>530464.19999999995</v>
      </c>
      <c r="D11" s="16">
        <f>J11+M11+G11</f>
        <v>333768.40000000002</v>
      </c>
      <c r="E11" s="16">
        <f t="shared" ref="E11:E12" si="2">D11/C11*100</f>
        <v>62.920061334959087</v>
      </c>
      <c r="F11" s="16"/>
      <c r="G11" s="16"/>
      <c r="H11" s="16"/>
      <c r="I11" s="16">
        <v>430254.3</v>
      </c>
      <c r="J11" s="16">
        <v>271623</v>
      </c>
      <c r="K11" s="16">
        <f t="shared" ref="K11:K12" si="3">J11/I11*100</f>
        <v>63.130804270869575</v>
      </c>
      <c r="L11" s="16">
        <v>100209.9</v>
      </c>
      <c r="M11" s="16">
        <v>62145.4</v>
      </c>
      <c r="N11" s="16">
        <f t="shared" ref="N11:N12" si="4">M11/L11*100</f>
        <v>62.015230032162492</v>
      </c>
    </row>
    <row r="12" spans="1:14" x14ac:dyDescent="0.25">
      <c r="A12" s="51" t="s">
        <v>31</v>
      </c>
      <c r="B12" s="44"/>
      <c r="C12" s="18">
        <f>C11</f>
        <v>530464.19999999995</v>
      </c>
      <c r="D12" s="18">
        <f>D11</f>
        <v>333768.40000000002</v>
      </c>
      <c r="E12" s="18">
        <f t="shared" si="2"/>
        <v>62.920061334959087</v>
      </c>
      <c r="F12" s="18">
        <f t="shared" ref="F12:G12" si="5">F11</f>
        <v>0</v>
      </c>
      <c r="G12" s="18">
        <f t="shared" si="5"/>
        <v>0</v>
      </c>
      <c r="H12" s="18"/>
      <c r="I12" s="18">
        <f t="shared" ref="I12:J12" si="6">I11</f>
        <v>430254.3</v>
      </c>
      <c r="J12" s="18">
        <f t="shared" si="6"/>
        <v>271623</v>
      </c>
      <c r="K12" s="18">
        <f t="shared" si="3"/>
        <v>63.130804270869575</v>
      </c>
      <c r="L12" s="18">
        <f>SUM(L11)</f>
        <v>100209.9</v>
      </c>
      <c r="M12" s="18">
        <f>SUM(M11)</f>
        <v>62145.4</v>
      </c>
      <c r="N12" s="18">
        <f t="shared" si="4"/>
        <v>62.015230032162492</v>
      </c>
    </row>
    <row r="13" spans="1:14" ht="15.75" customHeight="1" x14ac:dyDescent="0.25">
      <c r="A13" s="40" t="s">
        <v>32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/>
    </row>
    <row r="14" spans="1:14" ht="27.75" customHeight="1" x14ac:dyDescent="0.25">
      <c r="A14" s="35" t="s">
        <v>29</v>
      </c>
      <c r="B14" s="36"/>
      <c r="C14" s="16">
        <f>I14+L14+F14</f>
        <v>46256.4</v>
      </c>
      <c r="D14" s="16">
        <f>J14+M14+G14</f>
        <v>28810.3</v>
      </c>
      <c r="E14" s="16">
        <f t="shared" ref="E14:E15" si="7">D14/C14*100</f>
        <v>62.283921792443856</v>
      </c>
      <c r="F14" s="16"/>
      <c r="G14" s="16"/>
      <c r="H14" s="16"/>
      <c r="I14" s="16">
        <v>799.4</v>
      </c>
      <c r="J14" s="16">
        <v>537.6</v>
      </c>
      <c r="K14" s="16">
        <f t="shared" ref="K14:K15" si="8">J14/I14*100</f>
        <v>67.250437828371275</v>
      </c>
      <c r="L14" s="16">
        <v>45457</v>
      </c>
      <c r="M14" s="16">
        <v>28272.7</v>
      </c>
      <c r="N14" s="16">
        <f>M14/L14*100</f>
        <v>62.196581384605231</v>
      </c>
    </row>
    <row r="15" spans="1:14" x14ac:dyDescent="0.25">
      <c r="A15" s="43" t="s">
        <v>31</v>
      </c>
      <c r="B15" s="44"/>
      <c r="C15" s="18">
        <f>C14</f>
        <v>46256.4</v>
      </c>
      <c r="D15" s="18">
        <f>D14</f>
        <v>28810.3</v>
      </c>
      <c r="E15" s="18">
        <f t="shared" si="7"/>
        <v>62.283921792443856</v>
      </c>
      <c r="F15" s="18">
        <f t="shared" ref="F15:G15" si="9">F14</f>
        <v>0</v>
      </c>
      <c r="G15" s="18">
        <f t="shared" si="9"/>
        <v>0</v>
      </c>
      <c r="H15" s="18"/>
      <c r="I15" s="18">
        <f t="shared" ref="I15:J15" si="10">I14</f>
        <v>799.4</v>
      </c>
      <c r="J15" s="18">
        <f t="shared" si="10"/>
        <v>537.6</v>
      </c>
      <c r="K15" s="18">
        <f t="shared" si="8"/>
        <v>67.250437828371275</v>
      </c>
      <c r="L15" s="18">
        <f>SUM(L14)</f>
        <v>45457</v>
      </c>
      <c r="M15" s="18">
        <f>SUM(M14)</f>
        <v>28272.7</v>
      </c>
      <c r="N15" s="18">
        <f>M15/L15*100</f>
        <v>62.196581384605231</v>
      </c>
    </row>
    <row r="16" spans="1:14" ht="15.75" customHeight="1" x14ac:dyDescent="0.25">
      <c r="A16" s="40" t="s">
        <v>33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</row>
    <row r="17" spans="1:16" ht="30.75" customHeight="1" x14ac:dyDescent="0.25">
      <c r="A17" s="35" t="s">
        <v>29</v>
      </c>
      <c r="B17" s="98"/>
      <c r="C17" s="16">
        <f>I17+L17+F17</f>
        <v>6673.8</v>
      </c>
      <c r="D17" s="16">
        <f>J17+M17+G17</f>
        <v>3955.8</v>
      </c>
      <c r="E17" s="16">
        <f t="shared" ref="E17:E18" si="11">D17/C17*100</f>
        <v>59.273577272318626</v>
      </c>
      <c r="F17" s="16"/>
      <c r="G17" s="16"/>
      <c r="H17" s="16"/>
      <c r="I17" s="16"/>
      <c r="J17" s="16"/>
      <c r="K17" s="16"/>
      <c r="L17" s="16">
        <v>6673.8</v>
      </c>
      <c r="M17" s="16">
        <v>3955.8</v>
      </c>
      <c r="N17" s="16">
        <f>M17/L17*100</f>
        <v>59.273577272318626</v>
      </c>
    </row>
    <row r="18" spans="1:16" x14ac:dyDescent="0.25">
      <c r="A18" s="99" t="s">
        <v>31</v>
      </c>
      <c r="B18" s="99"/>
      <c r="C18" s="18">
        <f t="shared" ref="C18:D18" si="12">C17</f>
        <v>6673.8</v>
      </c>
      <c r="D18" s="18">
        <f t="shared" si="12"/>
        <v>3955.8</v>
      </c>
      <c r="E18" s="18">
        <f t="shared" si="11"/>
        <v>59.273577272318626</v>
      </c>
      <c r="F18" s="18">
        <f t="shared" ref="F18:G18" si="13">F17</f>
        <v>0</v>
      </c>
      <c r="G18" s="18">
        <f t="shared" si="13"/>
        <v>0</v>
      </c>
      <c r="H18" s="18"/>
      <c r="I18" s="18">
        <f t="shared" ref="I18:M18" si="14">I17</f>
        <v>0</v>
      </c>
      <c r="J18" s="18">
        <f t="shared" si="14"/>
        <v>0</v>
      </c>
      <c r="K18" s="18"/>
      <c r="L18" s="18">
        <f t="shared" si="14"/>
        <v>6673.8</v>
      </c>
      <c r="M18" s="18">
        <f t="shared" si="14"/>
        <v>3955.8</v>
      </c>
      <c r="N18" s="18">
        <f>M18/L18*100</f>
        <v>59.273577272318626</v>
      </c>
    </row>
    <row r="19" spans="1:16" ht="15.75" customHeight="1" x14ac:dyDescent="0.25">
      <c r="A19" s="40" t="s">
        <v>34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1:16" ht="30" customHeight="1" x14ac:dyDescent="0.25">
      <c r="A20" s="38" t="s">
        <v>29</v>
      </c>
      <c r="B20" s="39"/>
      <c r="C20" s="16">
        <f>I20+L20+F20</f>
        <v>30385.599999999999</v>
      </c>
      <c r="D20" s="16">
        <f>J20+M20+G20</f>
        <v>19301.099999999999</v>
      </c>
      <c r="E20" s="16">
        <f t="shared" ref="E20:E21" si="15">D20/C20*100</f>
        <v>63.520549207519352</v>
      </c>
      <c r="F20" s="16"/>
      <c r="G20" s="16"/>
      <c r="H20" s="16"/>
      <c r="I20" s="16">
        <v>6206.6</v>
      </c>
      <c r="J20" s="16">
        <v>4035.6</v>
      </c>
      <c r="K20" s="16">
        <f t="shared" ref="K20:K21" si="16">J20/I20*100</f>
        <v>65.021106563980268</v>
      </c>
      <c r="L20" s="16">
        <v>24179</v>
      </c>
      <c r="M20" s="16">
        <v>15265.5</v>
      </c>
      <c r="N20" s="16">
        <f>M20/L20*100</f>
        <v>63.135365399727036</v>
      </c>
    </row>
    <row r="21" spans="1:16" x14ac:dyDescent="0.25">
      <c r="A21" s="63" t="s">
        <v>31</v>
      </c>
      <c r="B21" s="81"/>
      <c r="C21" s="18">
        <f t="shared" ref="C21:D21" si="17">C20</f>
        <v>30385.599999999999</v>
      </c>
      <c r="D21" s="18">
        <f t="shared" si="17"/>
        <v>19301.099999999999</v>
      </c>
      <c r="E21" s="18">
        <f t="shared" si="15"/>
        <v>63.520549207519352</v>
      </c>
      <c r="F21" s="18">
        <f t="shared" ref="F21:G21" si="18">F20</f>
        <v>0</v>
      </c>
      <c r="G21" s="18">
        <f t="shared" si="18"/>
        <v>0</v>
      </c>
      <c r="H21" s="18"/>
      <c r="I21" s="18">
        <f t="shared" ref="I21:M21" si="19">I20</f>
        <v>6206.6</v>
      </c>
      <c r="J21" s="18">
        <f t="shared" si="19"/>
        <v>4035.6</v>
      </c>
      <c r="K21" s="8">
        <f t="shared" si="16"/>
        <v>65.021106563980268</v>
      </c>
      <c r="L21" s="18">
        <f t="shared" si="19"/>
        <v>24179</v>
      </c>
      <c r="M21" s="18">
        <f t="shared" si="19"/>
        <v>15265.5</v>
      </c>
      <c r="N21" s="18">
        <f>M21/L21*100</f>
        <v>63.135365399727036</v>
      </c>
    </row>
    <row r="22" spans="1:16" ht="15.75" customHeight="1" x14ac:dyDescent="0.25">
      <c r="A22" s="40" t="s">
        <v>114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</row>
    <row r="23" spans="1:16" ht="30.75" customHeight="1" x14ac:dyDescent="0.25">
      <c r="A23" s="38" t="s">
        <v>29</v>
      </c>
      <c r="B23" s="39"/>
      <c r="C23" s="16">
        <f>I23+L23+F23</f>
        <v>1448.1</v>
      </c>
      <c r="D23" s="16">
        <f>J23+M23+G23</f>
        <v>1159.2</v>
      </c>
      <c r="E23" s="16">
        <f t="shared" ref="E23:E24" si="20">D23/C23*100</f>
        <v>80.0497203231821</v>
      </c>
      <c r="F23" s="16"/>
      <c r="G23" s="16"/>
      <c r="H23" s="16"/>
      <c r="I23" s="16"/>
      <c r="J23" s="16"/>
      <c r="K23" s="16"/>
      <c r="L23" s="16">
        <v>1448.1</v>
      </c>
      <c r="M23" s="16">
        <v>1159.2</v>
      </c>
      <c r="N23" s="16">
        <f t="shared" ref="N23:N24" si="21">M23/L23*100</f>
        <v>80.0497203231821</v>
      </c>
    </row>
    <row r="24" spans="1:16" x14ac:dyDescent="0.25">
      <c r="A24" s="63" t="s">
        <v>31</v>
      </c>
      <c r="B24" s="81"/>
      <c r="C24" s="18">
        <f>C23</f>
        <v>1448.1</v>
      </c>
      <c r="D24" s="18">
        <f>D23</f>
        <v>1159.2</v>
      </c>
      <c r="E24" s="18">
        <f t="shared" si="20"/>
        <v>80.0497203231821</v>
      </c>
      <c r="F24" s="18">
        <f t="shared" ref="F24:G24" si="22">F23</f>
        <v>0</v>
      </c>
      <c r="G24" s="18">
        <f t="shared" si="22"/>
        <v>0</v>
      </c>
      <c r="H24" s="18"/>
      <c r="I24" s="18">
        <f t="shared" ref="I24:M24" si="23">I23</f>
        <v>0</v>
      </c>
      <c r="J24" s="18">
        <f t="shared" si="23"/>
        <v>0</v>
      </c>
      <c r="K24" s="18"/>
      <c r="L24" s="18">
        <f t="shared" si="23"/>
        <v>1448.1</v>
      </c>
      <c r="M24" s="18">
        <f t="shared" si="23"/>
        <v>1159.2</v>
      </c>
      <c r="N24" s="18">
        <f t="shared" si="21"/>
        <v>80.0497203231821</v>
      </c>
    </row>
    <row r="25" spans="1:16" ht="15.75" customHeight="1" x14ac:dyDescent="0.25">
      <c r="A25" s="40" t="s">
        <v>35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16" ht="30.75" customHeight="1" x14ac:dyDescent="0.25">
      <c r="A26" s="38" t="s">
        <v>29</v>
      </c>
      <c r="B26" s="39"/>
      <c r="C26" s="16">
        <f>I26+L26+F26</f>
        <v>5740.1</v>
      </c>
      <c r="D26" s="16">
        <f>J26+M26+G26</f>
        <v>3072.1</v>
      </c>
      <c r="E26" s="16">
        <f t="shared" ref="E26:E28" si="24">D26/C26*100</f>
        <v>53.519973519625083</v>
      </c>
      <c r="F26" s="16"/>
      <c r="G26" s="16"/>
      <c r="H26" s="16"/>
      <c r="I26" s="16">
        <v>25.1</v>
      </c>
      <c r="J26" s="16">
        <v>25.1</v>
      </c>
      <c r="K26" s="16"/>
      <c r="L26" s="16">
        <v>5715</v>
      </c>
      <c r="M26" s="16">
        <v>3047</v>
      </c>
      <c r="N26" s="16">
        <f t="shared" ref="N26:N28" si="25">M26/L26*100</f>
        <v>53.315835520559929</v>
      </c>
    </row>
    <row r="27" spans="1:16" x14ac:dyDescent="0.25">
      <c r="A27" s="64" t="s">
        <v>31</v>
      </c>
      <c r="B27" s="65"/>
      <c r="C27" s="19">
        <f>C26</f>
        <v>5740.1</v>
      </c>
      <c r="D27" s="19">
        <f>D26</f>
        <v>3072.1</v>
      </c>
      <c r="E27" s="19">
        <f t="shared" si="24"/>
        <v>53.519973519625083</v>
      </c>
      <c r="F27" s="19">
        <f t="shared" ref="F27:G27" si="26">F26</f>
        <v>0</v>
      </c>
      <c r="G27" s="19">
        <f t="shared" si="26"/>
        <v>0</v>
      </c>
      <c r="H27" s="19"/>
      <c r="I27" s="19">
        <f t="shared" ref="I27:J27" si="27">I26</f>
        <v>25.1</v>
      </c>
      <c r="J27" s="19">
        <f t="shared" si="27"/>
        <v>25.1</v>
      </c>
      <c r="K27" s="8"/>
      <c r="L27" s="19">
        <f>L26</f>
        <v>5715</v>
      </c>
      <c r="M27" s="19">
        <f>M26</f>
        <v>3047</v>
      </c>
      <c r="N27" s="20">
        <f t="shared" si="25"/>
        <v>53.315835520559929</v>
      </c>
    </row>
    <row r="28" spans="1:16" s="3" customFormat="1" x14ac:dyDescent="0.25">
      <c r="A28" s="66" t="s">
        <v>53</v>
      </c>
      <c r="B28" s="67"/>
      <c r="C28" s="8">
        <f>C9+C12+C15+C18+C21+C24+C27</f>
        <v>1104232.3000000003</v>
      </c>
      <c r="D28" s="8">
        <f t="shared" ref="D28" si="28">D9+D12+D15+D18+D21+D24+D27</f>
        <v>692406.60000000009</v>
      </c>
      <c r="E28" s="8">
        <f t="shared" si="24"/>
        <v>62.7047949964876</v>
      </c>
      <c r="F28" s="8">
        <f t="shared" ref="F28:G28" si="29">F9+F12+F15+F18+F21+F24+F27</f>
        <v>0</v>
      </c>
      <c r="G28" s="8">
        <f t="shared" si="29"/>
        <v>0</v>
      </c>
      <c r="H28" s="8"/>
      <c r="I28" s="8">
        <f>I9+I12+I15+I18+I21+I24+I27</f>
        <v>761212.29999999993</v>
      </c>
      <c r="J28" s="8">
        <f t="shared" ref="J28:M28" si="30">J9+J12+J15+J18+J21+J24+J27</f>
        <v>481002.49999999994</v>
      </c>
      <c r="K28" s="8">
        <f t="shared" ref="K28" si="31">J28/I28*100</f>
        <v>63.189007849715509</v>
      </c>
      <c r="L28" s="8">
        <f t="shared" si="30"/>
        <v>343019.99999999994</v>
      </c>
      <c r="M28" s="8">
        <f t="shared" si="30"/>
        <v>211404.1</v>
      </c>
      <c r="N28" s="8">
        <f t="shared" si="25"/>
        <v>61.630254795638749</v>
      </c>
      <c r="P28" s="4"/>
    </row>
    <row r="29" spans="1:16" ht="22.5" customHeight="1" x14ac:dyDescent="0.35">
      <c r="A29" s="21" t="s">
        <v>18</v>
      </c>
      <c r="B29" s="68" t="s">
        <v>3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</row>
    <row r="30" spans="1:16" ht="15.75" customHeight="1" x14ac:dyDescent="0.25">
      <c r="A30" s="48" t="s">
        <v>36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0"/>
    </row>
    <row r="31" spans="1:16" x14ac:dyDescent="0.25">
      <c r="A31" s="37" t="s">
        <v>39</v>
      </c>
      <c r="B31" s="36"/>
      <c r="C31" s="16">
        <f>I31+L31+F31</f>
        <v>0</v>
      </c>
      <c r="D31" s="16">
        <f>J31+M31+G31</f>
        <v>0</v>
      </c>
      <c r="E31" s="16" t="e">
        <f t="shared" ref="E31:E33" si="32">D31/C31*100</f>
        <v>#DIV/0!</v>
      </c>
      <c r="F31" s="22">
        <v>0</v>
      </c>
      <c r="G31" s="22">
        <v>0</v>
      </c>
      <c r="H31" s="22"/>
      <c r="I31" s="22"/>
      <c r="J31" s="22"/>
      <c r="K31" s="16"/>
      <c r="L31" s="16">
        <v>0</v>
      </c>
      <c r="M31" s="16">
        <v>0</v>
      </c>
      <c r="N31" s="16" t="e">
        <f t="shared" ref="N31:N33" si="33">M31/L31*100</f>
        <v>#DIV/0!</v>
      </c>
    </row>
    <row r="32" spans="1:16" ht="32.25" customHeight="1" x14ac:dyDescent="0.25">
      <c r="A32" s="55" t="s">
        <v>37</v>
      </c>
      <c r="B32" s="39"/>
      <c r="C32" s="16">
        <f>I32+L32+F32</f>
        <v>45182.8</v>
      </c>
      <c r="D32" s="16">
        <f>J32+M32+G32</f>
        <v>0</v>
      </c>
      <c r="E32" s="16">
        <f t="shared" si="32"/>
        <v>0</v>
      </c>
      <c r="F32" s="22">
        <v>0</v>
      </c>
      <c r="G32" s="22">
        <v>0</v>
      </c>
      <c r="H32" s="22"/>
      <c r="I32" s="22">
        <v>45182.8</v>
      </c>
      <c r="J32" s="22">
        <v>0</v>
      </c>
      <c r="K32" s="16">
        <f t="shared" ref="K32:K33" si="34">J32/I32*100</f>
        <v>0</v>
      </c>
      <c r="L32" s="16"/>
      <c r="M32" s="16"/>
      <c r="N32" s="23"/>
    </row>
    <row r="33" spans="1:14" x14ac:dyDescent="0.25">
      <c r="A33" s="62" t="s">
        <v>40</v>
      </c>
      <c r="B33" s="39"/>
      <c r="C33" s="24">
        <f>C32+C31</f>
        <v>45182.8</v>
      </c>
      <c r="D33" s="24">
        <f>D32+D31</f>
        <v>0</v>
      </c>
      <c r="E33" s="18">
        <f t="shared" si="32"/>
        <v>0</v>
      </c>
      <c r="F33" s="24">
        <f>F32+F31</f>
        <v>0</v>
      </c>
      <c r="G33" s="24">
        <f>G32+G31</f>
        <v>0</v>
      </c>
      <c r="H33" s="22"/>
      <c r="I33" s="24">
        <f>I32+I31</f>
        <v>45182.8</v>
      </c>
      <c r="J33" s="24">
        <f>J32+J31</f>
        <v>0</v>
      </c>
      <c r="K33" s="8">
        <f t="shared" si="34"/>
        <v>0</v>
      </c>
      <c r="L33" s="24">
        <f>L32+L31</f>
        <v>0</v>
      </c>
      <c r="M33" s="24">
        <f>M32+M31</f>
        <v>0</v>
      </c>
      <c r="N33" s="20" t="e">
        <f t="shared" si="33"/>
        <v>#DIV/0!</v>
      </c>
    </row>
    <row r="34" spans="1:14" ht="30" customHeight="1" x14ac:dyDescent="0.25">
      <c r="A34" s="48" t="s">
        <v>38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</row>
    <row r="35" spans="1:14" x14ac:dyDescent="0.25">
      <c r="A35" s="37" t="s">
        <v>39</v>
      </c>
      <c r="B35" s="36"/>
      <c r="C35" s="16">
        <f>I35+L35+F35</f>
        <v>500</v>
      </c>
      <c r="D35" s="16">
        <f>J35+M35+G35</f>
        <v>400</v>
      </c>
      <c r="E35" s="16">
        <f t="shared" ref="E35:E36" si="35">D35/C35*100</f>
        <v>80</v>
      </c>
      <c r="F35" s="22"/>
      <c r="G35" s="22"/>
      <c r="H35" s="16"/>
      <c r="I35" s="22"/>
      <c r="J35" s="22"/>
      <c r="K35" s="16"/>
      <c r="L35" s="16">
        <v>500</v>
      </c>
      <c r="M35" s="16">
        <v>400</v>
      </c>
      <c r="N35" s="16">
        <f t="shared" ref="N35:N98" si="36">M35/L35*100</f>
        <v>80</v>
      </c>
    </row>
    <row r="36" spans="1:14" x14ac:dyDescent="0.25">
      <c r="A36" s="62" t="s">
        <v>40</v>
      </c>
      <c r="B36" s="39"/>
      <c r="C36" s="24">
        <f>C35</f>
        <v>500</v>
      </c>
      <c r="D36" s="24">
        <f>D35</f>
        <v>400</v>
      </c>
      <c r="E36" s="18">
        <f t="shared" si="35"/>
        <v>80</v>
      </c>
      <c r="F36" s="24">
        <f t="shared" ref="F36:G36" si="37">F35</f>
        <v>0</v>
      </c>
      <c r="G36" s="24">
        <f t="shared" si="37"/>
        <v>0</v>
      </c>
      <c r="H36" s="18"/>
      <c r="I36" s="24">
        <f t="shared" ref="I36:J36" si="38">I35</f>
        <v>0</v>
      </c>
      <c r="J36" s="24">
        <f t="shared" si="38"/>
        <v>0</v>
      </c>
      <c r="K36" s="18"/>
      <c r="L36" s="18">
        <f>L35</f>
        <v>500</v>
      </c>
      <c r="M36" s="18">
        <f>M35</f>
        <v>400</v>
      </c>
      <c r="N36" s="18">
        <f t="shared" si="36"/>
        <v>80</v>
      </c>
    </row>
    <row r="37" spans="1:14" ht="15.75" customHeight="1" x14ac:dyDescent="0.25">
      <c r="A37" s="48" t="s">
        <v>41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0"/>
    </row>
    <row r="38" spans="1:14" x14ac:dyDescent="0.25">
      <c r="A38" s="37" t="s">
        <v>39</v>
      </c>
      <c r="B38" s="36"/>
      <c r="C38" s="16">
        <f>I38+L38+F38</f>
        <v>6681.7</v>
      </c>
      <c r="D38" s="16">
        <f>J38+M38+G38</f>
        <v>4053.8</v>
      </c>
      <c r="E38" s="16">
        <f t="shared" ref="E38:E40" si="39">D38/C38*100</f>
        <v>60.670188724426424</v>
      </c>
      <c r="F38" s="22"/>
      <c r="G38" s="22"/>
      <c r="H38" s="16"/>
      <c r="I38" s="22">
        <v>6681.7</v>
      </c>
      <c r="J38" s="22">
        <v>4053.8</v>
      </c>
      <c r="K38" s="16">
        <f t="shared" ref="K38:K40" si="40">J38/I38*100</f>
        <v>60.670188724426424</v>
      </c>
      <c r="L38" s="16">
        <v>0</v>
      </c>
      <c r="M38" s="16">
        <v>0</v>
      </c>
      <c r="N38" s="16"/>
    </row>
    <row r="39" spans="1:14" ht="30.75" customHeight="1" x14ac:dyDescent="0.25">
      <c r="A39" s="37" t="s">
        <v>29</v>
      </c>
      <c r="B39" s="36"/>
      <c r="C39" s="16">
        <f>I39+L39+F39</f>
        <v>107328.3</v>
      </c>
      <c r="D39" s="16">
        <f>J39+M39+G39</f>
        <v>68562.5</v>
      </c>
      <c r="E39" s="16">
        <f t="shared" si="39"/>
        <v>63.881101256611714</v>
      </c>
      <c r="F39" s="22"/>
      <c r="G39" s="22"/>
      <c r="H39" s="16"/>
      <c r="I39" s="22">
        <v>107328.3</v>
      </c>
      <c r="J39" s="22">
        <v>68562.5</v>
      </c>
      <c r="K39" s="16">
        <f t="shared" si="40"/>
        <v>63.881101256611714</v>
      </c>
      <c r="L39" s="16">
        <v>0</v>
      </c>
      <c r="M39" s="16">
        <v>0</v>
      </c>
      <c r="N39" s="16"/>
    </row>
    <row r="40" spans="1:14" x14ac:dyDescent="0.25">
      <c r="A40" s="62" t="s">
        <v>40</v>
      </c>
      <c r="B40" s="39"/>
      <c r="C40" s="24">
        <f>C38+C39</f>
        <v>114010</v>
      </c>
      <c r="D40" s="24">
        <f>D38+D39</f>
        <v>72616.3</v>
      </c>
      <c r="E40" s="18">
        <f t="shared" si="39"/>
        <v>63.69292167353742</v>
      </c>
      <c r="F40" s="24">
        <f t="shared" ref="F40:G40" si="41">F38+F39</f>
        <v>0</v>
      </c>
      <c r="G40" s="24">
        <f t="shared" si="41"/>
        <v>0</v>
      </c>
      <c r="H40" s="18"/>
      <c r="I40" s="24">
        <f t="shared" ref="I40:J40" si="42">I38+I39</f>
        <v>114010</v>
      </c>
      <c r="J40" s="24">
        <f t="shared" si="42"/>
        <v>72616.3</v>
      </c>
      <c r="K40" s="18">
        <f t="shared" si="40"/>
        <v>63.69292167353742</v>
      </c>
      <c r="L40" s="18">
        <f>SUM(L38:L39)</f>
        <v>0</v>
      </c>
      <c r="M40" s="18">
        <f>SUM(M38:M39)</f>
        <v>0</v>
      </c>
      <c r="N40" s="17"/>
    </row>
    <row r="41" spans="1:14" ht="31.5" customHeight="1" x14ac:dyDescent="0.25">
      <c r="A41" s="48" t="s">
        <v>42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50"/>
    </row>
    <row r="42" spans="1:14" x14ac:dyDescent="0.25">
      <c r="A42" s="37" t="s">
        <v>39</v>
      </c>
      <c r="B42" s="36"/>
      <c r="C42" s="16">
        <f>I42+L42+F42</f>
        <v>2321</v>
      </c>
      <c r="D42" s="16">
        <f>J42+M42+G42</f>
        <v>1534.9</v>
      </c>
      <c r="E42" s="16">
        <f t="shared" ref="E42:E43" si="43">D42/C42*100</f>
        <v>66.130978026712626</v>
      </c>
      <c r="F42" s="22"/>
      <c r="G42" s="22"/>
      <c r="H42" s="16"/>
      <c r="I42" s="22"/>
      <c r="J42" s="22"/>
      <c r="K42" s="16"/>
      <c r="L42" s="16">
        <v>2321</v>
      </c>
      <c r="M42" s="16">
        <v>1534.9</v>
      </c>
      <c r="N42" s="16">
        <f t="shared" si="36"/>
        <v>66.130978026712626</v>
      </c>
    </row>
    <row r="43" spans="1:14" x14ac:dyDescent="0.25">
      <c r="A43" s="51" t="s">
        <v>40</v>
      </c>
      <c r="B43" s="36"/>
      <c r="C43" s="24">
        <f>C42</f>
        <v>2321</v>
      </c>
      <c r="D43" s="24">
        <f>D42</f>
        <v>1534.9</v>
      </c>
      <c r="E43" s="18">
        <f t="shared" si="43"/>
        <v>66.130978026712626</v>
      </c>
      <c r="F43" s="24">
        <f t="shared" ref="F43:G43" si="44">F42</f>
        <v>0</v>
      </c>
      <c r="G43" s="24">
        <f t="shared" si="44"/>
        <v>0</v>
      </c>
      <c r="H43" s="18"/>
      <c r="I43" s="24">
        <f t="shared" ref="I43:J43" si="45">I42</f>
        <v>0</v>
      </c>
      <c r="J43" s="24">
        <f t="shared" si="45"/>
        <v>0</v>
      </c>
      <c r="K43" s="18"/>
      <c r="L43" s="18">
        <f>L42</f>
        <v>2321</v>
      </c>
      <c r="M43" s="18">
        <f>M42</f>
        <v>1534.9</v>
      </c>
      <c r="N43" s="18">
        <f t="shared" si="36"/>
        <v>66.130978026712626</v>
      </c>
    </row>
    <row r="44" spans="1:14" ht="15.75" customHeight="1" x14ac:dyDescent="0.25">
      <c r="A44" s="48" t="s">
        <v>43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50"/>
    </row>
    <row r="45" spans="1:14" x14ac:dyDescent="0.25">
      <c r="A45" s="37" t="s">
        <v>39</v>
      </c>
      <c r="B45" s="36"/>
      <c r="C45" s="16">
        <f>I45+L45+F45</f>
        <v>100</v>
      </c>
      <c r="D45" s="16">
        <f>J45+M45+G45</f>
        <v>0</v>
      </c>
      <c r="E45" s="16">
        <f t="shared" ref="E45:E53" si="46">D45/C45*100</f>
        <v>0</v>
      </c>
      <c r="F45" s="22"/>
      <c r="G45" s="22"/>
      <c r="H45" s="16"/>
      <c r="I45" s="22"/>
      <c r="J45" s="22"/>
      <c r="K45" s="16"/>
      <c r="L45" s="16">
        <v>100</v>
      </c>
      <c r="M45" s="16">
        <v>0</v>
      </c>
      <c r="N45" s="16">
        <f t="shared" si="36"/>
        <v>0</v>
      </c>
    </row>
    <row r="46" spans="1:14" ht="32.25" customHeight="1" x14ac:dyDescent="0.25">
      <c r="A46" s="37" t="s">
        <v>44</v>
      </c>
      <c r="B46" s="36"/>
      <c r="C46" s="16">
        <f t="shared" ref="C46:C48" si="47">I46+L46+F46</f>
        <v>0</v>
      </c>
      <c r="D46" s="16">
        <f t="shared" ref="D46:D48" si="48">J46+M46+G46</f>
        <v>0</v>
      </c>
      <c r="E46" s="16"/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/>
    </row>
    <row r="47" spans="1:14" ht="30.75" customHeight="1" x14ac:dyDescent="0.25">
      <c r="A47" s="37" t="s">
        <v>45</v>
      </c>
      <c r="B47" s="36"/>
      <c r="C47" s="16">
        <f t="shared" si="47"/>
        <v>0</v>
      </c>
      <c r="D47" s="16">
        <f t="shared" si="48"/>
        <v>0</v>
      </c>
      <c r="E47" s="16"/>
      <c r="F47" s="22"/>
      <c r="G47" s="22"/>
      <c r="H47" s="16"/>
      <c r="I47" s="22"/>
      <c r="J47" s="22"/>
      <c r="K47" s="16"/>
      <c r="L47" s="16">
        <v>0</v>
      </c>
      <c r="M47" s="16">
        <v>0</v>
      </c>
      <c r="N47" s="16"/>
    </row>
    <row r="48" spans="1:14" ht="33.75" customHeight="1" x14ac:dyDescent="0.25">
      <c r="A48" s="37" t="s">
        <v>46</v>
      </c>
      <c r="B48" s="36"/>
      <c r="C48" s="16">
        <f t="shared" si="47"/>
        <v>0</v>
      </c>
      <c r="D48" s="16">
        <f t="shared" si="48"/>
        <v>0</v>
      </c>
      <c r="E48" s="16">
        <v>0</v>
      </c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x14ac:dyDescent="0.25">
      <c r="A49" s="51" t="s">
        <v>40</v>
      </c>
      <c r="B49" s="44"/>
      <c r="C49" s="24">
        <f>C45+C46+C47+C48</f>
        <v>100</v>
      </c>
      <c r="D49" s="24">
        <f>D45+D46+D47+D48</f>
        <v>0</v>
      </c>
      <c r="E49" s="18">
        <f t="shared" si="46"/>
        <v>0</v>
      </c>
      <c r="F49" s="24">
        <f t="shared" ref="F49:G49" si="49">F45+F46+F47+F48</f>
        <v>0</v>
      </c>
      <c r="G49" s="24">
        <f t="shared" si="49"/>
        <v>0</v>
      </c>
      <c r="H49" s="18"/>
      <c r="I49" s="24">
        <f t="shared" ref="I49:M49" si="50">I45+I46+I47+I48</f>
        <v>0</v>
      </c>
      <c r="J49" s="24">
        <f t="shared" si="50"/>
        <v>0</v>
      </c>
      <c r="K49" s="18"/>
      <c r="L49" s="24">
        <f t="shared" si="50"/>
        <v>100</v>
      </c>
      <c r="M49" s="24">
        <f t="shared" si="50"/>
        <v>0</v>
      </c>
      <c r="N49" s="18">
        <f t="shared" si="36"/>
        <v>0</v>
      </c>
    </row>
    <row r="50" spans="1:14" x14ac:dyDescent="0.25">
      <c r="A50" s="51" t="s">
        <v>116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3"/>
    </row>
    <row r="51" spans="1:14" x14ac:dyDescent="0.25">
      <c r="A51" s="37" t="s">
        <v>37</v>
      </c>
      <c r="B51" s="54"/>
      <c r="C51" s="16">
        <f t="shared" ref="C51:D51" si="51">I51+L51+F51</f>
        <v>1600</v>
      </c>
      <c r="D51" s="16">
        <f t="shared" si="51"/>
        <v>0</v>
      </c>
      <c r="E51" s="16">
        <f t="shared" si="46"/>
        <v>0</v>
      </c>
      <c r="F51" s="25"/>
      <c r="G51" s="25"/>
      <c r="H51" s="17"/>
      <c r="I51" s="25"/>
      <c r="J51" s="25"/>
      <c r="K51" s="17"/>
      <c r="L51" s="22">
        <v>1600</v>
      </c>
      <c r="M51" s="22">
        <v>0</v>
      </c>
      <c r="N51" s="8">
        <f t="shared" si="36"/>
        <v>0</v>
      </c>
    </row>
    <row r="52" spans="1:14" x14ac:dyDescent="0.25">
      <c r="A52" s="51" t="s">
        <v>40</v>
      </c>
      <c r="B52" s="54"/>
      <c r="C52" s="24">
        <f>C51</f>
        <v>1600</v>
      </c>
      <c r="D52" s="24">
        <f>D51</f>
        <v>0</v>
      </c>
      <c r="E52" s="16">
        <f t="shared" si="46"/>
        <v>0</v>
      </c>
      <c r="F52" s="24">
        <f t="shared" ref="F52:G52" si="52">F51</f>
        <v>0</v>
      </c>
      <c r="G52" s="24">
        <f t="shared" si="52"/>
        <v>0</v>
      </c>
      <c r="H52" s="18"/>
      <c r="I52" s="24">
        <f t="shared" ref="I52:J52" si="53">I51</f>
        <v>0</v>
      </c>
      <c r="J52" s="24">
        <f t="shared" si="53"/>
        <v>0</v>
      </c>
      <c r="K52" s="18"/>
      <c r="L52" s="24">
        <f t="shared" ref="L52:M52" si="54">L51</f>
        <v>1600</v>
      </c>
      <c r="M52" s="24">
        <f t="shared" si="54"/>
        <v>0</v>
      </c>
      <c r="N52" s="18">
        <f t="shared" si="36"/>
        <v>0</v>
      </c>
    </row>
    <row r="53" spans="1:14" x14ac:dyDescent="0.25">
      <c r="A53" s="51" t="s">
        <v>53</v>
      </c>
      <c r="B53" s="36"/>
      <c r="C53" s="9">
        <f>C33+C36+C40+C43+C49+C52</f>
        <v>163713.79999999999</v>
      </c>
      <c r="D53" s="9">
        <f>D33+D36+D40+D43+D49+D52</f>
        <v>74551.199999999997</v>
      </c>
      <c r="E53" s="8">
        <f t="shared" si="46"/>
        <v>45.537517301534756</v>
      </c>
      <c r="F53" s="9">
        <f t="shared" ref="F53:G53" si="55">F33+F36+F40+F43+F49+F52</f>
        <v>0</v>
      </c>
      <c r="G53" s="9">
        <f t="shared" si="55"/>
        <v>0</v>
      </c>
      <c r="H53" s="8"/>
      <c r="I53" s="9">
        <f t="shared" ref="I53:J53" si="56">I33+I36+I40+I43+I49+I52</f>
        <v>159192.79999999999</v>
      </c>
      <c r="J53" s="9">
        <f t="shared" si="56"/>
        <v>72616.3</v>
      </c>
      <c r="K53" s="8">
        <f t="shared" ref="K53" si="57">J53/I53*100</f>
        <v>45.615316773120398</v>
      </c>
      <c r="L53" s="9">
        <f t="shared" ref="L53:M53" si="58">L33+L36+L40+L43+L49+L52</f>
        <v>4521</v>
      </c>
      <c r="M53" s="9">
        <f t="shared" si="58"/>
        <v>1934.9</v>
      </c>
      <c r="N53" s="8">
        <f t="shared" si="36"/>
        <v>42.798053527980542</v>
      </c>
    </row>
    <row r="54" spans="1:14" ht="33" customHeight="1" x14ac:dyDescent="0.25">
      <c r="A54" s="26" t="s">
        <v>19</v>
      </c>
      <c r="B54" s="45" t="s">
        <v>4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7"/>
    </row>
    <row r="55" spans="1:14" ht="15.75" customHeight="1" x14ac:dyDescent="0.25">
      <c r="A55" s="48" t="s">
        <v>47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0"/>
    </row>
    <row r="56" spans="1:14" x14ac:dyDescent="0.25">
      <c r="A56" s="37" t="s">
        <v>39</v>
      </c>
      <c r="B56" s="36"/>
      <c r="C56" s="16">
        <f t="shared" ref="C56:C57" si="59">I56+L56+F56</f>
        <v>1759.6</v>
      </c>
      <c r="D56" s="16">
        <f t="shared" ref="D56:D57" si="60">J56+M56+G56</f>
        <v>0</v>
      </c>
      <c r="E56" s="16">
        <v>0</v>
      </c>
      <c r="F56" s="22"/>
      <c r="G56" s="22"/>
      <c r="H56" s="16"/>
      <c r="I56" s="22"/>
      <c r="J56" s="22"/>
      <c r="K56" s="16"/>
      <c r="L56" s="16">
        <v>1759.6</v>
      </c>
      <c r="M56" s="16">
        <v>0</v>
      </c>
      <c r="N56" s="16">
        <f t="shared" si="36"/>
        <v>0</v>
      </c>
    </row>
    <row r="57" spans="1:14" x14ac:dyDescent="0.25">
      <c r="A57" s="37" t="s">
        <v>44</v>
      </c>
      <c r="B57" s="36"/>
      <c r="C57" s="16">
        <f t="shared" si="59"/>
        <v>166917.9</v>
      </c>
      <c r="D57" s="16">
        <f t="shared" si="60"/>
        <v>25441.899999999998</v>
      </c>
      <c r="E57" s="16">
        <f t="shared" ref="E57:E58" si="61">D57/C57*100</f>
        <v>15.242163962043614</v>
      </c>
      <c r="F57" s="22"/>
      <c r="G57" s="22"/>
      <c r="H57" s="16"/>
      <c r="I57" s="22">
        <v>147749.5</v>
      </c>
      <c r="J57" s="22">
        <v>21751.3</v>
      </c>
      <c r="K57" s="16">
        <f t="shared" ref="K57:K58" si="62">J57/I57*100</f>
        <v>14.721741867146759</v>
      </c>
      <c r="L57" s="16">
        <v>19168.400000000001</v>
      </c>
      <c r="M57" s="16">
        <v>3690.6</v>
      </c>
      <c r="N57" s="16">
        <f t="shared" si="36"/>
        <v>19.253563156027628</v>
      </c>
    </row>
    <row r="58" spans="1:14" x14ac:dyDescent="0.25">
      <c r="A58" s="62" t="s">
        <v>40</v>
      </c>
      <c r="B58" s="39"/>
      <c r="C58" s="24">
        <f>C56+C57</f>
        <v>168677.5</v>
      </c>
      <c r="D58" s="24">
        <f>D56+D57</f>
        <v>25441.899999999998</v>
      </c>
      <c r="E58" s="18">
        <f t="shared" si="61"/>
        <v>15.083161654636806</v>
      </c>
      <c r="F58" s="24">
        <f>F56+F57</f>
        <v>0</v>
      </c>
      <c r="G58" s="24">
        <f>G56+G57</f>
        <v>0</v>
      </c>
      <c r="H58" s="18"/>
      <c r="I58" s="24">
        <f>SUM(I56:I57)</f>
        <v>147749.5</v>
      </c>
      <c r="J58" s="24">
        <f>SUM(J56:J57)</f>
        <v>21751.3</v>
      </c>
      <c r="K58" s="18">
        <f t="shared" si="62"/>
        <v>14.721741867146759</v>
      </c>
      <c r="L58" s="24">
        <f>SUM(L56:L57)</f>
        <v>20928</v>
      </c>
      <c r="M58" s="24">
        <f>SUM(M56:M57)</f>
        <v>3690.6</v>
      </c>
      <c r="N58" s="18">
        <f t="shared" si="36"/>
        <v>17.634747706422019</v>
      </c>
    </row>
    <row r="59" spans="1:14" ht="15.75" customHeight="1" x14ac:dyDescent="0.25">
      <c r="A59" s="48" t="s">
        <v>48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50"/>
    </row>
    <row r="60" spans="1:14" x14ac:dyDescent="0.25">
      <c r="A60" s="37" t="s">
        <v>39</v>
      </c>
      <c r="B60" s="36"/>
      <c r="C60" s="16">
        <f t="shared" ref="C60:D60" si="63">I60+L60+F60</f>
        <v>10752.9</v>
      </c>
      <c r="D60" s="16">
        <f t="shared" si="63"/>
        <v>8175.4000000000005</v>
      </c>
      <c r="E60" s="16">
        <f t="shared" ref="E60:E65" si="64">D60/C60*100</f>
        <v>76.029722214472386</v>
      </c>
      <c r="F60" s="22"/>
      <c r="G60" s="22"/>
      <c r="H60" s="16"/>
      <c r="I60" s="22">
        <v>8763.7999999999993</v>
      </c>
      <c r="J60" s="22">
        <v>7271.6</v>
      </c>
      <c r="K60" s="16">
        <f t="shared" ref="K60" si="65">J60/I60*100</f>
        <v>82.973139505693894</v>
      </c>
      <c r="L60" s="16">
        <v>1989.1</v>
      </c>
      <c r="M60" s="16">
        <v>903.8</v>
      </c>
      <c r="N60" s="16">
        <f t="shared" si="36"/>
        <v>45.437635111356897</v>
      </c>
    </row>
    <row r="61" spans="1:14" ht="28.5" customHeight="1" x14ac:dyDescent="0.25">
      <c r="A61" s="37" t="s">
        <v>44</v>
      </c>
      <c r="B61" s="36"/>
      <c r="C61" s="16">
        <f t="shared" ref="C61" si="66">I61+L61+F61</f>
        <v>350</v>
      </c>
      <c r="D61" s="16">
        <f t="shared" ref="D61" si="67">J61+M61+G61</f>
        <v>350</v>
      </c>
      <c r="E61" s="16">
        <f t="shared" si="64"/>
        <v>100</v>
      </c>
      <c r="F61" s="24">
        <f>SUM(F59:F60)</f>
        <v>0</v>
      </c>
      <c r="G61" s="24">
        <f>SUM(G59:G60)</f>
        <v>0</v>
      </c>
      <c r="H61" s="16"/>
      <c r="I61" s="22">
        <v>0</v>
      </c>
      <c r="J61" s="22">
        <v>0</v>
      </c>
      <c r="K61" s="16">
        <v>0</v>
      </c>
      <c r="L61" s="16">
        <v>350</v>
      </c>
      <c r="M61" s="16">
        <v>350</v>
      </c>
      <c r="N61" s="16">
        <f t="shared" si="36"/>
        <v>100</v>
      </c>
    </row>
    <row r="62" spans="1:14" x14ac:dyDescent="0.25">
      <c r="A62" s="62" t="s">
        <v>40</v>
      </c>
      <c r="B62" s="39"/>
      <c r="C62" s="24">
        <f>C60+C61</f>
        <v>11102.9</v>
      </c>
      <c r="D62" s="24">
        <f>D60+D61</f>
        <v>8525.4000000000015</v>
      </c>
      <c r="E62" s="18">
        <f t="shared" si="64"/>
        <v>76.785344369489067</v>
      </c>
      <c r="F62" s="24">
        <f t="shared" ref="F62:G62" si="68">F60+F61</f>
        <v>0</v>
      </c>
      <c r="G62" s="24">
        <f t="shared" si="68"/>
        <v>0</v>
      </c>
      <c r="H62" s="18"/>
      <c r="I62" s="24">
        <f t="shared" ref="I62:J62" si="69">I60+I61</f>
        <v>8763.7999999999993</v>
      </c>
      <c r="J62" s="24">
        <f t="shared" si="69"/>
        <v>7271.6</v>
      </c>
      <c r="K62" s="18">
        <v>0</v>
      </c>
      <c r="L62" s="18">
        <f>SUM(L60:L61)</f>
        <v>2339.1</v>
      </c>
      <c r="M62" s="18">
        <f>SUM(M60:M61)</f>
        <v>1253.8</v>
      </c>
      <c r="N62" s="18">
        <f t="shared" si="36"/>
        <v>53.601812662990035</v>
      </c>
    </row>
    <row r="63" spans="1:14" ht="15.75" customHeight="1" x14ac:dyDescent="0.25">
      <c r="A63" s="48" t="s">
        <v>80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0"/>
    </row>
    <row r="64" spans="1:14" x14ac:dyDescent="0.25">
      <c r="A64" s="37" t="s">
        <v>39</v>
      </c>
      <c r="B64" s="36"/>
      <c r="C64" s="16">
        <f t="shared" ref="C64" si="70">I64+L64+F64</f>
        <v>629</v>
      </c>
      <c r="D64" s="16">
        <f t="shared" ref="D64" si="71">J64+M64+G64</f>
        <v>628.20000000000005</v>
      </c>
      <c r="E64" s="16">
        <f t="shared" si="64"/>
        <v>99.872813990461054</v>
      </c>
      <c r="F64" s="22">
        <v>91</v>
      </c>
      <c r="G64" s="22">
        <v>91</v>
      </c>
      <c r="H64" s="16"/>
      <c r="I64" s="22">
        <v>176</v>
      </c>
      <c r="J64" s="22">
        <v>176</v>
      </c>
      <c r="K64" s="16"/>
      <c r="L64" s="16">
        <v>362</v>
      </c>
      <c r="M64" s="16">
        <v>361.2</v>
      </c>
      <c r="N64" s="16">
        <f t="shared" si="36"/>
        <v>99.779005524861873</v>
      </c>
    </row>
    <row r="65" spans="1:14" x14ac:dyDescent="0.25">
      <c r="A65" s="62" t="s">
        <v>40</v>
      </c>
      <c r="B65" s="39"/>
      <c r="C65" s="24">
        <f>C64</f>
        <v>629</v>
      </c>
      <c r="D65" s="24">
        <f>D64</f>
        <v>628.20000000000005</v>
      </c>
      <c r="E65" s="16">
        <f t="shared" si="64"/>
        <v>99.872813990461054</v>
      </c>
      <c r="F65" s="24">
        <f t="shared" ref="F65:G65" si="72">F64</f>
        <v>91</v>
      </c>
      <c r="G65" s="24">
        <f t="shared" si="72"/>
        <v>91</v>
      </c>
      <c r="H65" s="16"/>
      <c r="I65" s="24">
        <f t="shared" ref="I65:J65" si="73">I64</f>
        <v>176</v>
      </c>
      <c r="J65" s="24">
        <f t="shared" si="73"/>
        <v>176</v>
      </c>
      <c r="K65" s="16">
        <v>0</v>
      </c>
      <c r="L65" s="18">
        <f>L64</f>
        <v>362</v>
      </c>
      <c r="M65" s="18">
        <f>M64</f>
        <v>361.2</v>
      </c>
      <c r="N65" s="18">
        <f t="shared" si="36"/>
        <v>99.779005524861873</v>
      </c>
    </row>
    <row r="66" spans="1:14" ht="15.75" customHeight="1" x14ac:dyDescent="0.25">
      <c r="A66" s="48" t="s">
        <v>49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0"/>
    </row>
    <row r="67" spans="1:14" x14ac:dyDescent="0.25">
      <c r="A67" s="37" t="s">
        <v>39</v>
      </c>
      <c r="B67" s="36"/>
      <c r="C67" s="16">
        <f t="shared" ref="C67" si="74">I67+L67+F67</f>
        <v>220</v>
      </c>
      <c r="D67" s="16">
        <f t="shared" ref="D67" si="75">J67+M67+G67</f>
        <v>110</v>
      </c>
      <c r="E67" s="16">
        <f t="shared" ref="E67:E68" si="76">D67/C67*100</f>
        <v>50</v>
      </c>
      <c r="F67" s="22"/>
      <c r="G67" s="22"/>
      <c r="H67" s="16"/>
      <c r="I67" s="22"/>
      <c r="J67" s="22"/>
      <c r="K67" s="16"/>
      <c r="L67" s="16">
        <v>220</v>
      </c>
      <c r="M67" s="16">
        <v>110</v>
      </c>
      <c r="N67" s="16">
        <f t="shared" si="36"/>
        <v>50</v>
      </c>
    </row>
    <row r="68" spans="1:14" x14ac:dyDescent="0.25">
      <c r="A68" s="51" t="s">
        <v>31</v>
      </c>
      <c r="B68" s="36"/>
      <c r="C68" s="24">
        <f>C67</f>
        <v>220</v>
      </c>
      <c r="D68" s="24">
        <f>D67</f>
        <v>110</v>
      </c>
      <c r="E68" s="18">
        <f t="shared" si="76"/>
        <v>50</v>
      </c>
      <c r="F68" s="24">
        <f t="shared" ref="F68:G68" si="77">F67</f>
        <v>0</v>
      </c>
      <c r="G68" s="24">
        <f t="shared" si="77"/>
        <v>0</v>
      </c>
      <c r="H68" s="18"/>
      <c r="I68" s="24">
        <f t="shared" ref="I68:J68" si="78">I67</f>
        <v>0</v>
      </c>
      <c r="J68" s="24">
        <f t="shared" si="78"/>
        <v>0</v>
      </c>
      <c r="K68" s="18"/>
      <c r="L68" s="18">
        <f>L67</f>
        <v>220</v>
      </c>
      <c r="M68" s="18">
        <f>M67</f>
        <v>110</v>
      </c>
      <c r="N68" s="18">
        <f t="shared" si="36"/>
        <v>50</v>
      </c>
    </row>
    <row r="69" spans="1:14" ht="33" customHeight="1" x14ac:dyDescent="0.25">
      <c r="A69" s="48" t="s">
        <v>50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50"/>
    </row>
    <row r="70" spans="1:14" ht="33" customHeight="1" x14ac:dyDescent="0.25">
      <c r="A70" s="37" t="s">
        <v>37</v>
      </c>
      <c r="B70" s="36"/>
      <c r="C70" s="16">
        <f t="shared" ref="C70" si="79">I70+L70+F70</f>
        <v>588.5</v>
      </c>
      <c r="D70" s="16">
        <f t="shared" ref="D70" si="80">J70+M70+G70</f>
        <v>385.7</v>
      </c>
      <c r="E70" s="16">
        <f t="shared" ref="E70:E71" si="81">D70/C70*100</f>
        <v>65.539507221750213</v>
      </c>
      <c r="F70" s="22"/>
      <c r="G70" s="22"/>
      <c r="H70" s="16"/>
      <c r="I70" s="22">
        <v>588.5</v>
      </c>
      <c r="J70" s="22">
        <v>385.7</v>
      </c>
      <c r="K70" s="16">
        <f t="shared" ref="K70:K71" si="82">J70/I70*100</f>
        <v>65.539507221750213</v>
      </c>
      <c r="L70" s="16">
        <v>0</v>
      </c>
      <c r="M70" s="16">
        <v>0</v>
      </c>
      <c r="N70" s="16"/>
    </row>
    <row r="71" spans="1:14" x14ac:dyDescent="0.25">
      <c r="A71" s="51" t="s">
        <v>31</v>
      </c>
      <c r="B71" s="44"/>
      <c r="C71" s="24">
        <f>C70</f>
        <v>588.5</v>
      </c>
      <c r="D71" s="24">
        <f>D70</f>
        <v>385.7</v>
      </c>
      <c r="E71" s="18">
        <f t="shared" si="81"/>
        <v>65.539507221750213</v>
      </c>
      <c r="F71" s="24">
        <f t="shared" ref="F71:G71" si="83">F70</f>
        <v>0</v>
      </c>
      <c r="G71" s="24">
        <f t="shared" si="83"/>
        <v>0</v>
      </c>
      <c r="H71" s="18"/>
      <c r="I71" s="24">
        <f t="shared" ref="I71:J71" si="84">I70</f>
        <v>588.5</v>
      </c>
      <c r="J71" s="24">
        <f t="shared" si="84"/>
        <v>385.7</v>
      </c>
      <c r="K71" s="18">
        <f t="shared" si="82"/>
        <v>65.539507221750213</v>
      </c>
      <c r="L71" s="18">
        <f>L70</f>
        <v>0</v>
      </c>
      <c r="M71" s="18">
        <f>M70</f>
        <v>0</v>
      </c>
      <c r="N71" s="17"/>
    </row>
    <row r="72" spans="1:14" ht="33" customHeight="1" x14ac:dyDescent="0.25">
      <c r="A72" s="48" t="s">
        <v>51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50"/>
    </row>
    <row r="73" spans="1:14" x14ac:dyDescent="0.25">
      <c r="A73" s="55" t="s">
        <v>39</v>
      </c>
      <c r="B73" s="39"/>
      <c r="C73" s="16">
        <f t="shared" ref="C73" si="85">I73+L73+F73</f>
        <v>350</v>
      </c>
      <c r="D73" s="16">
        <f t="shared" ref="D73" si="86">J73+M73+G73</f>
        <v>199.8</v>
      </c>
      <c r="E73" s="16">
        <f t="shared" ref="E73:E78" si="87">D73/C73*100</f>
        <v>57.085714285714282</v>
      </c>
      <c r="F73" s="16"/>
      <c r="G73" s="16"/>
      <c r="H73" s="16"/>
      <c r="I73" s="16"/>
      <c r="J73" s="16"/>
      <c r="K73" s="16"/>
      <c r="L73" s="16">
        <v>350</v>
      </c>
      <c r="M73" s="16">
        <v>199.8</v>
      </c>
      <c r="N73" s="16">
        <f t="shared" si="36"/>
        <v>57.085714285714282</v>
      </c>
    </row>
    <row r="74" spans="1:14" x14ac:dyDescent="0.25">
      <c r="A74" s="56" t="s">
        <v>31</v>
      </c>
      <c r="B74" s="56"/>
      <c r="C74" s="24">
        <f>C73</f>
        <v>350</v>
      </c>
      <c r="D74" s="24">
        <f>D73</f>
        <v>199.8</v>
      </c>
      <c r="E74" s="18">
        <f t="shared" si="87"/>
        <v>57.085714285714282</v>
      </c>
      <c r="F74" s="18"/>
      <c r="G74" s="18"/>
      <c r="H74" s="18"/>
      <c r="I74" s="18">
        <f t="shared" ref="I74:J74" si="88">I73</f>
        <v>0</v>
      </c>
      <c r="J74" s="18">
        <f t="shared" si="88"/>
        <v>0</v>
      </c>
      <c r="K74" s="18"/>
      <c r="L74" s="18">
        <f>L73</f>
        <v>350</v>
      </c>
      <c r="M74" s="18">
        <f>M73</f>
        <v>199.8</v>
      </c>
      <c r="N74" s="18">
        <f t="shared" si="36"/>
        <v>57.085714285714282</v>
      </c>
    </row>
    <row r="75" spans="1:14" ht="32.25" hidden="1" customHeight="1" x14ac:dyDescent="0.25">
      <c r="A75" s="40" t="s">
        <v>110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2"/>
    </row>
    <row r="76" spans="1:14" hidden="1" x14ac:dyDescent="0.25">
      <c r="A76" s="55" t="s">
        <v>39</v>
      </c>
      <c r="B76" s="39"/>
      <c r="C76" s="16">
        <f t="shared" ref="C76" si="89">I76+L76+F76</f>
        <v>0</v>
      </c>
      <c r="D76" s="16">
        <f t="shared" ref="D76" si="90">J76+M76+G76</f>
        <v>0</v>
      </c>
      <c r="E76" s="28"/>
      <c r="F76" s="29"/>
      <c r="G76" s="29"/>
      <c r="H76" s="28">
        <v>0</v>
      </c>
      <c r="I76" s="29"/>
      <c r="J76" s="29"/>
      <c r="K76" s="28"/>
      <c r="L76" s="28">
        <v>0</v>
      </c>
      <c r="M76" s="28">
        <v>0</v>
      </c>
      <c r="N76" s="28"/>
    </row>
    <row r="77" spans="1:14" hidden="1" x14ac:dyDescent="0.25">
      <c r="A77" s="56" t="s">
        <v>31</v>
      </c>
      <c r="B77" s="56"/>
      <c r="C77" s="24">
        <f>C76</f>
        <v>0</v>
      </c>
      <c r="D77" s="24">
        <f>D76</f>
        <v>0</v>
      </c>
      <c r="E77" s="28"/>
      <c r="F77" s="29">
        <f t="shared" ref="F77:G77" si="91">F76</f>
        <v>0</v>
      </c>
      <c r="G77" s="29">
        <f t="shared" si="91"/>
        <v>0</v>
      </c>
      <c r="H77" s="28">
        <v>0</v>
      </c>
      <c r="I77" s="29">
        <f t="shared" ref="I77:J77" si="92">I76</f>
        <v>0</v>
      </c>
      <c r="J77" s="29">
        <f t="shared" si="92"/>
        <v>0</v>
      </c>
      <c r="K77" s="28"/>
      <c r="L77" s="29">
        <f>L76</f>
        <v>0</v>
      </c>
      <c r="M77" s="29">
        <f>M76</f>
        <v>0</v>
      </c>
      <c r="N77" s="29"/>
    </row>
    <row r="78" spans="1:14" x14ac:dyDescent="0.25">
      <c r="A78" s="63" t="s">
        <v>53</v>
      </c>
      <c r="B78" s="39"/>
      <c r="C78" s="10">
        <f>C58+C62+C65+C68+C71+C74+C77</f>
        <v>181567.9</v>
      </c>
      <c r="D78" s="10">
        <f>D58+D62+D65+D68+D71+D74+D77</f>
        <v>35291</v>
      </c>
      <c r="E78" s="10">
        <f t="shared" si="87"/>
        <v>19.436805734934424</v>
      </c>
      <c r="F78" s="10">
        <f t="shared" ref="F78:G78" si="93">F58+F62+F65+F68+F71+F74+F77</f>
        <v>91</v>
      </c>
      <c r="G78" s="10">
        <f t="shared" si="93"/>
        <v>91</v>
      </c>
      <c r="H78" s="10"/>
      <c r="I78" s="10">
        <f t="shared" ref="I78:M78" si="94">I58+I62+I65+I68+I71+I74+I77</f>
        <v>157277.79999999999</v>
      </c>
      <c r="J78" s="10">
        <f t="shared" si="94"/>
        <v>29584.600000000002</v>
      </c>
      <c r="K78" s="10">
        <f t="shared" ref="K78" si="95">J78/I78*100</f>
        <v>18.810410623749828</v>
      </c>
      <c r="L78" s="10">
        <f t="shared" si="94"/>
        <v>24199.1</v>
      </c>
      <c r="M78" s="10">
        <f t="shared" si="94"/>
        <v>5615.4</v>
      </c>
      <c r="N78" s="10">
        <f t="shared" si="36"/>
        <v>23.204995227095225</v>
      </c>
    </row>
    <row r="79" spans="1:14" ht="15.75" customHeight="1" x14ac:dyDescent="0.35">
      <c r="A79" s="30" t="s">
        <v>20</v>
      </c>
      <c r="B79" s="59" t="s">
        <v>5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1"/>
    </row>
    <row r="80" spans="1:14" ht="15.75" customHeight="1" x14ac:dyDescent="0.25">
      <c r="A80" s="40" t="s">
        <v>52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2"/>
    </row>
    <row r="81" spans="1:14" x14ac:dyDescent="0.25">
      <c r="A81" s="38" t="s">
        <v>39</v>
      </c>
      <c r="B81" s="39"/>
      <c r="C81" s="16">
        <f t="shared" ref="C81" si="96">I81+L81+F81</f>
        <v>2103.5</v>
      </c>
      <c r="D81" s="16">
        <f>J81+M81+G81</f>
        <v>258.7</v>
      </c>
      <c r="E81" s="16">
        <f t="shared" ref="E81:E82" si="97">D81/C81*100</f>
        <v>12.298550035654861</v>
      </c>
      <c r="F81" s="16"/>
      <c r="G81" s="16"/>
      <c r="H81" s="16"/>
      <c r="I81" s="16"/>
      <c r="J81" s="16"/>
      <c r="K81" s="16"/>
      <c r="L81" s="16">
        <v>2103.5</v>
      </c>
      <c r="M81" s="16">
        <v>258.7</v>
      </c>
      <c r="N81" s="16">
        <f t="shared" si="36"/>
        <v>12.298550035654861</v>
      </c>
    </row>
    <row r="82" spans="1:14" ht="15.75" customHeight="1" x14ac:dyDescent="0.25">
      <c r="A82" s="43" t="s">
        <v>40</v>
      </c>
      <c r="B82" s="44"/>
      <c r="C82" s="18">
        <f>C81</f>
        <v>2103.5</v>
      </c>
      <c r="D82" s="18">
        <f>D81</f>
        <v>258.7</v>
      </c>
      <c r="E82" s="18">
        <f t="shared" si="97"/>
        <v>12.298550035654861</v>
      </c>
      <c r="F82" s="18">
        <f t="shared" ref="F82:G82" si="98">F81</f>
        <v>0</v>
      </c>
      <c r="G82" s="18">
        <f t="shared" si="98"/>
        <v>0</v>
      </c>
      <c r="H82" s="18"/>
      <c r="I82" s="18">
        <f t="shared" ref="I82:M82" si="99">I81</f>
        <v>0</v>
      </c>
      <c r="J82" s="18">
        <f t="shared" si="99"/>
        <v>0</v>
      </c>
      <c r="K82" s="8"/>
      <c r="L82" s="18">
        <f t="shared" si="99"/>
        <v>2103.5</v>
      </c>
      <c r="M82" s="18">
        <f t="shared" si="99"/>
        <v>258.7</v>
      </c>
      <c r="N82" s="18">
        <f t="shared" si="36"/>
        <v>12.298550035654861</v>
      </c>
    </row>
    <row r="83" spans="1:14" ht="15.75" customHeight="1" x14ac:dyDescent="0.25">
      <c r="A83" s="40" t="s">
        <v>115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2"/>
    </row>
    <row r="84" spans="1:14" x14ac:dyDescent="0.25">
      <c r="A84" s="38" t="s">
        <v>39</v>
      </c>
      <c r="B84" s="39"/>
      <c r="C84" s="16">
        <f t="shared" ref="C84" si="100">I84+L84+F84</f>
        <v>20</v>
      </c>
      <c r="D84" s="16">
        <f t="shared" ref="D84" si="101">J84+M84+G84</f>
        <v>9.9</v>
      </c>
      <c r="E84" s="16">
        <f t="shared" ref="E84:E88" si="102">D84/C84*100</f>
        <v>49.5</v>
      </c>
      <c r="F84" s="16"/>
      <c r="G84" s="16"/>
      <c r="H84" s="16"/>
      <c r="I84" s="16"/>
      <c r="J84" s="16"/>
      <c r="K84" s="16"/>
      <c r="L84" s="16">
        <v>20</v>
      </c>
      <c r="M84" s="16">
        <v>9.9</v>
      </c>
      <c r="N84" s="16">
        <f t="shared" si="36"/>
        <v>49.5</v>
      </c>
    </row>
    <row r="85" spans="1:14" ht="34.5" customHeight="1" x14ac:dyDescent="0.25">
      <c r="A85" s="38" t="s">
        <v>44</v>
      </c>
      <c r="B85" s="39"/>
      <c r="C85" s="16">
        <f t="shared" ref="C85:C87" si="103">I85+L85+F85</f>
        <v>50</v>
      </c>
      <c r="D85" s="16">
        <f t="shared" ref="D85:D87" si="104">J85+M85+G85</f>
        <v>50</v>
      </c>
      <c r="E85" s="16">
        <f t="shared" si="102"/>
        <v>100</v>
      </c>
      <c r="F85" s="16"/>
      <c r="G85" s="16"/>
      <c r="H85" s="16"/>
      <c r="I85" s="16"/>
      <c r="J85" s="16"/>
      <c r="K85" s="16"/>
      <c r="L85" s="16">
        <v>50</v>
      </c>
      <c r="M85" s="16">
        <v>50</v>
      </c>
      <c r="N85" s="16">
        <f t="shared" si="36"/>
        <v>100</v>
      </c>
    </row>
    <row r="86" spans="1:14" ht="18" customHeight="1" x14ac:dyDescent="0.25">
      <c r="A86" s="37" t="s">
        <v>45</v>
      </c>
      <c r="B86" s="36"/>
      <c r="C86" s="16">
        <f t="shared" si="103"/>
        <v>130</v>
      </c>
      <c r="D86" s="16">
        <f t="shared" si="104"/>
        <v>130</v>
      </c>
      <c r="E86" s="16">
        <f t="shared" si="102"/>
        <v>100</v>
      </c>
      <c r="F86" s="16"/>
      <c r="G86" s="16"/>
      <c r="H86" s="16"/>
      <c r="I86" s="16"/>
      <c r="J86" s="16"/>
      <c r="K86" s="16"/>
      <c r="L86" s="16">
        <v>130</v>
      </c>
      <c r="M86" s="16">
        <v>130</v>
      </c>
      <c r="N86" s="16">
        <f t="shared" si="36"/>
        <v>100</v>
      </c>
    </row>
    <row r="87" spans="1:14" ht="35.25" customHeight="1" x14ac:dyDescent="0.25">
      <c r="A87" s="37" t="s">
        <v>46</v>
      </c>
      <c r="B87" s="36"/>
      <c r="C87" s="16">
        <f t="shared" si="103"/>
        <v>0</v>
      </c>
      <c r="D87" s="16">
        <f t="shared" si="104"/>
        <v>0</v>
      </c>
      <c r="E87" s="16"/>
      <c r="F87" s="16"/>
      <c r="G87" s="16"/>
      <c r="H87" s="16"/>
      <c r="I87" s="16"/>
      <c r="J87" s="16"/>
      <c r="K87" s="16"/>
      <c r="L87" s="16">
        <v>0</v>
      </c>
      <c r="M87" s="16">
        <v>0</v>
      </c>
      <c r="N87" s="16"/>
    </row>
    <row r="88" spans="1:14" ht="17.25" customHeight="1" x14ac:dyDescent="0.25">
      <c r="A88" s="51" t="s">
        <v>40</v>
      </c>
      <c r="B88" s="44"/>
      <c r="C88" s="18">
        <f>C84+C85+C86+C87</f>
        <v>200</v>
      </c>
      <c r="D88" s="18">
        <f>D84+D85+D86+D87</f>
        <v>189.9</v>
      </c>
      <c r="E88" s="18">
        <f t="shared" si="102"/>
        <v>94.95</v>
      </c>
      <c r="F88" s="18">
        <f t="shared" ref="F88:G88" si="105">F84+F85+F86+F87</f>
        <v>0</v>
      </c>
      <c r="G88" s="18">
        <f t="shared" si="105"/>
        <v>0</v>
      </c>
      <c r="H88" s="18"/>
      <c r="I88" s="18">
        <f t="shared" ref="I88:J88" si="106">I84+I85+I86+I87</f>
        <v>0</v>
      </c>
      <c r="J88" s="18">
        <f t="shared" si="106"/>
        <v>0</v>
      </c>
      <c r="K88" s="18"/>
      <c r="L88" s="18">
        <f>SUM(L84:L87)</f>
        <v>200</v>
      </c>
      <c r="M88" s="18">
        <f>SUM(M84:M87)</f>
        <v>189.9</v>
      </c>
      <c r="N88" s="18">
        <f t="shared" si="36"/>
        <v>94.95</v>
      </c>
    </row>
    <row r="89" spans="1:14" ht="19.5" customHeight="1" x14ac:dyDescent="0.25">
      <c r="A89" s="78" t="s">
        <v>112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80"/>
    </row>
    <row r="90" spans="1:14" ht="17.25" customHeight="1" x14ac:dyDescent="0.25">
      <c r="A90" s="38" t="s">
        <v>39</v>
      </c>
      <c r="B90" s="39"/>
      <c r="C90" s="16">
        <f t="shared" ref="C90:C91" si="107">I90+L90+F90</f>
        <v>0</v>
      </c>
      <c r="D90" s="16">
        <f t="shared" ref="D90:D91" si="108">J90+M90+G90</f>
        <v>0</v>
      </c>
      <c r="E90" s="16"/>
      <c r="F90" s="18"/>
      <c r="G90" s="18"/>
      <c r="H90" s="16"/>
      <c r="I90" s="18"/>
      <c r="J90" s="18"/>
      <c r="K90" s="16"/>
      <c r="L90" s="16"/>
      <c r="M90" s="16"/>
      <c r="N90" s="16"/>
    </row>
    <row r="91" spans="1:14" ht="32.25" customHeight="1" x14ac:dyDescent="0.25">
      <c r="A91" s="38" t="s">
        <v>44</v>
      </c>
      <c r="B91" s="39"/>
      <c r="C91" s="16">
        <f t="shared" si="107"/>
        <v>6299.8</v>
      </c>
      <c r="D91" s="16">
        <f t="shared" si="108"/>
        <v>0</v>
      </c>
      <c r="E91" s="16"/>
      <c r="F91" s="18"/>
      <c r="G91" s="18"/>
      <c r="H91" s="16"/>
      <c r="I91" s="18">
        <v>5499.8</v>
      </c>
      <c r="J91" s="18">
        <v>0</v>
      </c>
      <c r="K91" s="16"/>
      <c r="L91" s="16">
        <v>800</v>
      </c>
      <c r="M91" s="16">
        <v>0</v>
      </c>
      <c r="N91" s="16">
        <f t="shared" si="36"/>
        <v>0</v>
      </c>
    </row>
    <row r="92" spans="1:14" ht="17.25" customHeight="1" x14ac:dyDescent="0.25">
      <c r="A92" s="51" t="s">
        <v>40</v>
      </c>
      <c r="B92" s="44"/>
      <c r="C92" s="18">
        <f>C90+C91</f>
        <v>6299.8</v>
      </c>
      <c r="D92" s="18">
        <f>D90+D91</f>
        <v>0</v>
      </c>
      <c r="E92" s="16"/>
      <c r="F92" s="18">
        <f t="shared" ref="F92:G92" si="109">F90+F91</f>
        <v>0</v>
      </c>
      <c r="G92" s="18">
        <f t="shared" si="109"/>
        <v>0</v>
      </c>
      <c r="H92" s="16"/>
      <c r="I92" s="18">
        <f t="shared" ref="I92:J92" si="110">I90+I91</f>
        <v>5499.8</v>
      </c>
      <c r="J92" s="18">
        <f t="shared" si="110"/>
        <v>0</v>
      </c>
      <c r="K92" s="16"/>
      <c r="L92" s="18">
        <f t="shared" ref="L92:N92" si="111">L90+L91</f>
        <v>800</v>
      </c>
      <c r="M92" s="18">
        <f t="shared" si="111"/>
        <v>0</v>
      </c>
      <c r="N92" s="18">
        <f t="shared" si="111"/>
        <v>0</v>
      </c>
    </row>
    <row r="93" spans="1:14" ht="15.75" customHeight="1" x14ac:dyDescent="0.25">
      <c r="A93" s="63" t="s">
        <v>53</v>
      </c>
      <c r="B93" s="39"/>
      <c r="C93" s="8">
        <f>C82+C88+C92</f>
        <v>8603.2999999999993</v>
      </c>
      <c r="D93" s="8">
        <f>D82+D88+D92</f>
        <v>448.6</v>
      </c>
      <c r="E93" s="8">
        <f t="shared" ref="E93" si="112">D93/C93*100</f>
        <v>5.2142782420699048</v>
      </c>
      <c r="F93" s="8">
        <f t="shared" ref="F93:G93" si="113">F82+F88+F92</f>
        <v>0</v>
      </c>
      <c r="G93" s="8">
        <f t="shared" si="113"/>
        <v>0</v>
      </c>
      <c r="H93" s="8"/>
      <c r="I93" s="8">
        <f t="shared" ref="I93:M93" si="114">I82+I88+I92</f>
        <v>5499.8</v>
      </c>
      <c r="J93" s="8">
        <f t="shared" si="114"/>
        <v>0</v>
      </c>
      <c r="K93" s="8"/>
      <c r="L93" s="8">
        <f t="shared" si="114"/>
        <v>3103.5</v>
      </c>
      <c r="M93" s="8">
        <f t="shared" si="114"/>
        <v>448.6</v>
      </c>
      <c r="N93" s="8">
        <f t="shared" si="36"/>
        <v>14.454647978089255</v>
      </c>
    </row>
    <row r="94" spans="1:14" ht="16.5" customHeight="1" x14ac:dyDescent="0.25">
      <c r="A94" s="31" t="s">
        <v>21</v>
      </c>
      <c r="B94" s="45" t="s">
        <v>6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7"/>
    </row>
    <row r="95" spans="1:14" ht="32.25" customHeight="1" x14ac:dyDescent="0.25">
      <c r="A95" s="48" t="s">
        <v>109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50"/>
    </row>
    <row r="96" spans="1:14" s="2" customFormat="1" x14ac:dyDescent="0.25">
      <c r="A96" s="35" t="s">
        <v>39</v>
      </c>
      <c r="B96" s="36"/>
      <c r="C96" s="16">
        <f t="shared" ref="C96" si="115">I96+L96+F96</f>
        <v>9696.7000000000007</v>
      </c>
      <c r="D96" s="16">
        <f t="shared" ref="D96" si="116">J96+M96+G96</f>
        <v>5250.9</v>
      </c>
      <c r="E96" s="16">
        <f t="shared" ref="E96:E98" si="117">D96/C96*100</f>
        <v>54.151412336155587</v>
      </c>
      <c r="F96" s="16"/>
      <c r="G96" s="16"/>
      <c r="H96" s="16"/>
      <c r="I96" s="16"/>
      <c r="J96" s="16"/>
      <c r="K96" s="16"/>
      <c r="L96" s="32">
        <v>9696.7000000000007</v>
      </c>
      <c r="M96" s="32">
        <v>5250.9</v>
      </c>
      <c r="N96" s="16">
        <f t="shared" si="36"/>
        <v>54.151412336155587</v>
      </c>
    </row>
    <row r="97" spans="1:14" ht="30.75" hidden="1" customHeight="1" x14ac:dyDescent="0.25">
      <c r="A97" s="35" t="s">
        <v>54</v>
      </c>
      <c r="B97" s="36"/>
      <c r="C97" s="16">
        <v>0</v>
      </c>
      <c r="D97" s="16">
        <v>0</v>
      </c>
      <c r="E97" s="16" t="e">
        <f t="shared" si="117"/>
        <v>#DIV/0!</v>
      </c>
      <c r="F97" s="16"/>
      <c r="G97" s="16"/>
      <c r="H97" s="16"/>
      <c r="I97" s="16"/>
      <c r="J97" s="16"/>
      <c r="K97" s="16"/>
      <c r="L97" s="27">
        <f t="shared" ref="L56:L97" si="118">C97-F97-I97</f>
        <v>0</v>
      </c>
      <c r="M97" s="27">
        <f t="shared" ref="M56:M97" si="119">D97-G97-J97</f>
        <v>0</v>
      </c>
      <c r="N97" s="17" t="e">
        <f t="shared" si="36"/>
        <v>#DIV/0!</v>
      </c>
    </row>
    <row r="98" spans="1:14" x14ac:dyDescent="0.25">
      <c r="A98" s="63" t="s">
        <v>40</v>
      </c>
      <c r="B98" s="81"/>
      <c r="C98" s="18">
        <f>C96+C97</f>
        <v>9696.7000000000007</v>
      </c>
      <c r="D98" s="18">
        <f>D96+D97</f>
        <v>5250.9</v>
      </c>
      <c r="E98" s="18">
        <f t="shared" si="117"/>
        <v>54.151412336155587</v>
      </c>
      <c r="F98" s="18">
        <f t="shared" ref="F98:G98" si="120">F96+F97</f>
        <v>0</v>
      </c>
      <c r="G98" s="18">
        <f t="shared" si="120"/>
        <v>0</v>
      </c>
      <c r="H98" s="18"/>
      <c r="I98" s="18">
        <f t="shared" ref="I98:J98" si="121">I96+I97</f>
        <v>0</v>
      </c>
      <c r="J98" s="18">
        <f t="shared" si="121"/>
        <v>0</v>
      </c>
      <c r="K98" s="18"/>
      <c r="L98" s="33">
        <f>SUM(L96:L97)</f>
        <v>9696.7000000000007</v>
      </c>
      <c r="M98" s="33">
        <f>SUM(M96:M97)</f>
        <v>5250.9</v>
      </c>
      <c r="N98" s="18">
        <f t="shared" si="36"/>
        <v>54.151412336155587</v>
      </c>
    </row>
    <row r="99" spans="1:14" ht="17.25" customHeight="1" x14ac:dyDescent="0.25">
      <c r="A99" s="40" t="s">
        <v>55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2"/>
    </row>
    <row r="100" spans="1:14" x14ac:dyDescent="0.25">
      <c r="A100" s="35" t="s">
        <v>39</v>
      </c>
      <c r="B100" s="36"/>
      <c r="C100" s="16">
        <f t="shared" ref="C100" si="122">I100+L100+F100</f>
        <v>7285.2</v>
      </c>
      <c r="D100" s="16">
        <f t="shared" ref="D100" si="123">J100+M100+G100</f>
        <v>4611.6000000000004</v>
      </c>
      <c r="E100" s="16">
        <f t="shared" ref="E100:E101" si="124">D100/C100*100</f>
        <v>63.300938889803994</v>
      </c>
      <c r="F100" s="16"/>
      <c r="G100" s="16"/>
      <c r="H100" s="16"/>
      <c r="I100" s="16"/>
      <c r="J100" s="16"/>
      <c r="K100" s="16"/>
      <c r="L100" s="16">
        <v>7285.2</v>
      </c>
      <c r="M100" s="16">
        <v>4611.6000000000004</v>
      </c>
      <c r="N100" s="16">
        <f t="shared" ref="N100:N156" si="125">M100/L100*100</f>
        <v>63.300938889803994</v>
      </c>
    </row>
    <row r="101" spans="1:14" x14ac:dyDescent="0.25">
      <c r="A101" s="43" t="s">
        <v>40</v>
      </c>
      <c r="B101" s="44"/>
      <c r="C101" s="18">
        <f>C100</f>
        <v>7285.2</v>
      </c>
      <c r="D101" s="18">
        <f>D100</f>
        <v>4611.6000000000004</v>
      </c>
      <c r="E101" s="18">
        <f t="shared" si="124"/>
        <v>63.300938889803994</v>
      </c>
      <c r="F101" s="18">
        <f t="shared" ref="F101:G101" si="126">F100</f>
        <v>0</v>
      </c>
      <c r="G101" s="18">
        <f t="shared" si="126"/>
        <v>0</v>
      </c>
      <c r="H101" s="18"/>
      <c r="I101" s="18">
        <f t="shared" ref="I101:J101" si="127">I100</f>
        <v>0</v>
      </c>
      <c r="J101" s="18">
        <f t="shared" si="127"/>
        <v>0</v>
      </c>
      <c r="K101" s="18"/>
      <c r="L101" s="18">
        <f>L100</f>
        <v>7285.2</v>
      </c>
      <c r="M101" s="18">
        <f>M100</f>
        <v>4611.6000000000004</v>
      </c>
      <c r="N101" s="18">
        <f t="shared" si="125"/>
        <v>63.300938889803994</v>
      </c>
    </row>
    <row r="102" spans="1:14" ht="34.5" customHeight="1" x14ac:dyDescent="0.25">
      <c r="A102" s="40" t="s">
        <v>56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2"/>
    </row>
    <row r="103" spans="1:14" ht="18.75" customHeight="1" x14ac:dyDescent="0.25">
      <c r="A103" s="35" t="s">
        <v>39</v>
      </c>
      <c r="B103" s="36"/>
      <c r="C103" s="16">
        <f t="shared" ref="C103" si="128">I103+L103+F103</f>
        <v>350</v>
      </c>
      <c r="D103" s="16">
        <f t="shared" ref="D103" si="129">J103+M103+G103</f>
        <v>49.9</v>
      </c>
      <c r="E103" s="16">
        <f t="shared" ref="E103:E106" si="130">D103/C103*100</f>
        <v>14.257142857142856</v>
      </c>
      <c r="F103" s="16"/>
      <c r="G103" s="16"/>
      <c r="H103" s="16"/>
      <c r="I103" s="16"/>
      <c r="J103" s="16"/>
      <c r="K103" s="16"/>
      <c r="L103" s="16">
        <v>350</v>
      </c>
      <c r="M103" s="16">
        <v>49.9</v>
      </c>
      <c r="N103" s="16">
        <f t="shared" si="125"/>
        <v>14.257142857142856</v>
      </c>
    </row>
    <row r="104" spans="1:14" ht="34.5" customHeight="1" x14ac:dyDescent="0.25">
      <c r="A104" s="37" t="s">
        <v>99</v>
      </c>
      <c r="B104" s="36"/>
      <c r="C104" s="16">
        <f t="shared" ref="C104" si="131">I104+L104+F104</f>
        <v>500</v>
      </c>
      <c r="D104" s="16">
        <f t="shared" ref="D104" si="132">J104+M104+G104</f>
        <v>148.69999999999999</v>
      </c>
      <c r="E104" s="16">
        <f t="shared" si="130"/>
        <v>29.74</v>
      </c>
      <c r="F104" s="16"/>
      <c r="G104" s="16"/>
      <c r="H104" s="16"/>
      <c r="I104" s="16"/>
      <c r="J104" s="16"/>
      <c r="K104" s="16"/>
      <c r="L104" s="16">
        <v>500</v>
      </c>
      <c r="M104" s="16">
        <v>148.69999999999999</v>
      </c>
      <c r="N104" s="17">
        <f t="shared" si="125"/>
        <v>29.74</v>
      </c>
    </row>
    <row r="105" spans="1:14" x14ac:dyDescent="0.25">
      <c r="A105" s="43" t="s">
        <v>40</v>
      </c>
      <c r="B105" s="44"/>
      <c r="C105" s="8">
        <f t="shared" ref="C105" si="133">I105+L105+F105</f>
        <v>850</v>
      </c>
      <c r="D105" s="8">
        <f t="shared" ref="D105" si="134">J105+M105+G105</f>
        <v>198.6</v>
      </c>
      <c r="E105" s="16">
        <f t="shared" si="130"/>
        <v>23.36470588235294</v>
      </c>
      <c r="F105" s="18">
        <f>SUM(F103:F104)</f>
        <v>0</v>
      </c>
      <c r="G105" s="18">
        <f>SUM(G103:G104)</f>
        <v>0</v>
      </c>
      <c r="H105" s="16"/>
      <c r="I105" s="18">
        <f>SUM(I103:I104)</f>
        <v>0</v>
      </c>
      <c r="J105" s="18">
        <f>SUM(J103:J104)</f>
        <v>0</v>
      </c>
      <c r="K105" s="16"/>
      <c r="L105" s="18">
        <f>SUM(L103:L104)</f>
        <v>850</v>
      </c>
      <c r="M105" s="18">
        <f>SUM(M103:M104)</f>
        <v>198.6</v>
      </c>
      <c r="N105" s="18">
        <f t="shared" si="125"/>
        <v>23.36470588235294</v>
      </c>
    </row>
    <row r="106" spans="1:14" x14ac:dyDescent="0.25">
      <c r="A106" s="62" t="s">
        <v>53</v>
      </c>
      <c r="B106" s="81"/>
      <c r="C106" s="8">
        <f>C98+C101+C105</f>
        <v>17831.900000000001</v>
      </c>
      <c r="D106" s="8">
        <f>D98+D101+D105</f>
        <v>10061.1</v>
      </c>
      <c r="E106" s="8">
        <f t="shared" si="130"/>
        <v>56.421918023317765</v>
      </c>
      <c r="F106" s="8"/>
      <c r="G106" s="8">
        <f t="shared" ref="G106" si="135">G98+G101+G105</f>
        <v>0</v>
      </c>
      <c r="H106" s="8"/>
      <c r="I106" s="8"/>
      <c r="J106" s="8">
        <f t="shared" ref="J106" si="136">J98+J101+J105</f>
        <v>0</v>
      </c>
      <c r="K106" s="8"/>
      <c r="L106" s="8">
        <f>L98+L101+L105</f>
        <v>17831.900000000001</v>
      </c>
      <c r="M106" s="8">
        <f>M98+M101+M105</f>
        <v>10061.1</v>
      </c>
      <c r="N106" s="8">
        <f t="shared" si="125"/>
        <v>56.421918023317765</v>
      </c>
    </row>
    <row r="107" spans="1:14" ht="15.75" customHeight="1" x14ac:dyDescent="0.25">
      <c r="A107" s="26" t="s">
        <v>22</v>
      </c>
      <c r="B107" s="45" t="s">
        <v>7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7"/>
    </row>
    <row r="108" spans="1:14" ht="33.75" customHeight="1" x14ac:dyDescent="0.25">
      <c r="A108" s="40" t="s">
        <v>57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2"/>
    </row>
    <row r="109" spans="1:14" ht="28.5" customHeight="1" x14ac:dyDescent="0.25">
      <c r="A109" s="35" t="s">
        <v>44</v>
      </c>
      <c r="B109" s="36"/>
      <c r="C109" s="16">
        <f t="shared" ref="C109" si="137">I109+L109+F109</f>
        <v>8854.2999999999993</v>
      </c>
      <c r="D109" s="16">
        <f t="shared" ref="D109" si="138">J109+M109+G109</f>
        <v>7811.1</v>
      </c>
      <c r="E109" s="16">
        <f t="shared" ref="E109:E114" si="139">D109/C109*100</f>
        <v>88.218153891329649</v>
      </c>
      <c r="F109" s="16"/>
      <c r="G109" s="16"/>
      <c r="H109" s="16"/>
      <c r="I109" s="16"/>
      <c r="J109" s="16"/>
      <c r="K109" s="16"/>
      <c r="L109" s="32">
        <v>8854.2999999999993</v>
      </c>
      <c r="M109" s="32">
        <v>7811.1</v>
      </c>
      <c r="N109" s="16">
        <f t="shared" si="125"/>
        <v>88.218153891329649</v>
      </c>
    </row>
    <row r="110" spans="1:14" x14ac:dyDescent="0.25">
      <c r="A110" s="37" t="s">
        <v>45</v>
      </c>
      <c r="B110" s="36"/>
      <c r="C110" s="16">
        <f t="shared" ref="C110:C113" si="140">I110+L110+F110</f>
        <v>613</v>
      </c>
      <c r="D110" s="16">
        <f t="shared" ref="D110:D113" si="141">J110+M110+G110</f>
        <v>592.5</v>
      </c>
      <c r="E110" s="16">
        <f t="shared" si="139"/>
        <v>96.655791190864605</v>
      </c>
      <c r="F110" s="16"/>
      <c r="G110" s="16"/>
      <c r="H110" s="16"/>
      <c r="I110" s="16"/>
      <c r="J110" s="16"/>
      <c r="K110" s="16"/>
      <c r="L110" s="32">
        <v>613</v>
      </c>
      <c r="M110" s="32">
        <v>592.5</v>
      </c>
      <c r="N110" s="16">
        <f t="shared" si="125"/>
        <v>96.655791190864605</v>
      </c>
    </row>
    <row r="111" spans="1:14" ht="30.75" hidden="1" customHeight="1" x14ac:dyDescent="0.25">
      <c r="A111" s="37" t="s">
        <v>46</v>
      </c>
      <c r="B111" s="36"/>
      <c r="C111" s="16">
        <f t="shared" si="140"/>
        <v>0</v>
      </c>
      <c r="D111" s="16">
        <f t="shared" si="141"/>
        <v>0</v>
      </c>
      <c r="E111" s="16" t="e">
        <f t="shared" si="139"/>
        <v>#DIV/0!</v>
      </c>
      <c r="F111" s="16"/>
      <c r="G111" s="16"/>
      <c r="H111" s="16"/>
      <c r="I111" s="16"/>
      <c r="J111" s="16"/>
      <c r="K111" s="16"/>
      <c r="L111" s="32">
        <v>0</v>
      </c>
      <c r="M111" s="32">
        <v>0</v>
      </c>
      <c r="N111" s="16" t="e">
        <f t="shared" si="125"/>
        <v>#DIV/0!</v>
      </c>
    </row>
    <row r="112" spans="1:14" ht="33.75" customHeight="1" x14ac:dyDescent="0.25">
      <c r="A112" s="37" t="s">
        <v>58</v>
      </c>
      <c r="B112" s="36"/>
      <c r="C112" s="16">
        <f t="shared" si="140"/>
        <v>50</v>
      </c>
      <c r="D112" s="16">
        <f t="shared" si="141"/>
        <v>40</v>
      </c>
      <c r="E112" s="16">
        <f t="shared" si="139"/>
        <v>80</v>
      </c>
      <c r="F112" s="16"/>
      <c r="G112" s="16"/>
      <c r="H112" s="16"/>
      <c r="I112" s="16"/>
      <c r="J112" s="16"/>
      <c r="K112" s="16"/>
      <c r="L112" s="32">
        <v>50</v>
      </c>
      <c r="M112" s="32">
        <v>40</v>
      </c>
      <c r="N112" s="16">
        <f t="shared" si="125"/>
        <v>80</v>
      </c>
    </row>
    <row r="113" spans="1:14" ht="33.75" customHeight="1" x14ac:dyDescent="0.25">
      <c r="A113" s="37" t="s">
        <v>99</v>
      </c>
      <c r="B113" s="36"/>
      <c r="C113" s="16">
        <f t="shared" si="140"/>
        <v>500</v>
      </c>
      <c r="D113" s="16">
        <f t="shared" si="141"/>
        <v>379</v>
      </c>
      <c r="E113" s="16">
        <f t="shared" si="139"/>
        <v>75.8</v>
      </c>
      <c r="F113" s="16"/>
      <c r="G113" s="16"/>
      <c r="H113" s="16"/>
      <c r="I113" s="16">
        <v>500</v>
      </c>
      <c r="J113" s="16">
        <v>379</v>
      </c>
      <c r="K113" s="16">
        <f>J113/I113*100</f>
        <v>75.8</v>
      </c>
      <c r="L113" s="32"/>
      <c r="M113" s="32"/>
      <c r="N113" s="16"/>
    </row>
    <row r="114" spans="1:14" x14ac:dyDescent="0.25">
      <c r="A114" s="43" t="s">
        <v>40</v>
      </c>
      <c r="B114" s="44"/>
      <c r="C114" s="33">
        <f>C109+C110+C112+C113</f>
        <v>10017.299999999999</v>
      </c>
      <c r="D114" s="33">
        <f>D109+D110+D112+D113</f>
        <v>8822.6</v>
      </c>
      <c r="E114" s="18">
        <f t="shared" si="139"/>
        <v>88.073632615575065</v>
      </c>
      <c r="F114" s="18">
        <f t="shared" ref="F114:G114" si="142">F109+F110+F111+F112+F113</f>
        <v>0</v>
      </c>
      <c r="G114" s="18">
        <f t="shared" si="142"/>
        <v>0</v>
      </c>
      <c r="H114" s="18"/>
      <c r="I114" s="18">
        <f t="shared" ref="I114:J114" si="143">I109+I110+I111+I112+I113</f>
        <v>500</v>
      </c>
      <c r="J114" s="18">
        <f t="shared" si="143"/>
        <v>379</v>
      </c>
      <c r="K114" s="8">
        <f>J114/I114*100</f>
        <v>75.8</v>
      </c>
      <c r="L114" s="33">
        <f>L109+L110+L112+L113</f>
        <v>9517.2999999999993</v>
      </c>
      <c r="M114" s="33">
        <f>M109+M110+M112+M113</f>
        <v>8443.6</v>
      </c>
      <c r="N114" s="18">
        <f t="shared" si="125"/>
        <v>88.718439053092794</v>
      </c>
    </row>
    <row r="115" spans="1:14" ht="15.75" customHeight="1" x14ac:dyDescent="0.25">
      <c r="A115" s="40" t="s">
        <v>59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2"/>
    </row>
    <row r="116" spans="1:14" x14ac:dyDescent="0.25">
      <c r="A116" s="35" t="s">
        <v>39</v>
      </c>
      <c r="B116" s="36"/>
      <c r="C116" s="16">
        <f t="shared" ref="C116" si="144">I116+L116+F116</f>
        <v>400</v>
      </c>
      <c r="D116" s="16">
        <f t="shared" ref="D116" si="145">J116+M116+G116</f>
        <v>300</v>
      </c>
      <c r="E116" s="16">
        <f t="shared" ref="E116:E117" si="146">D116/C116*100</f>
        <v>75</v>
      </c>
      <c r="F116" s="16"/>
      <c r="G116" s="16"/>
      <c r="H116" s="16"/>
      <c r="I116" s="16"/>
      <c r="J116" s="16"/>
      <c r="K116" s="16"/>
      <c r="L116" s="16">
        <v>400</v>
      </c>
      <c r="M116" s="16">
        <v>300</v>
      </c>
      <c r="N116" s="16">
        <f t="shared" si="125"/>
        <v>75</v>
      </c>
    </row>
    <row r="117" spans="1:14" x14ac:dyDescent="0.25">
      <c r="A117" s="43" t="s">
        <v>40</v>
      </c>
      <c r="B117" s="44"/>
      <c r="C117" s="18">
        <f>C116</f>
        <v>400</v>
      </c>
      <c r="D117" s="18">
        <f>D116</f>
        <v>300</v>
      </c>
      <c r="E117" s="18">
        <f t="shared" si="146"/>
        <v>75</v>
      </c>
      <c r="F117" s="18">
        <f t="shared" ref="F117:G117" si="147">F116</f>
        <v>0</v>
      </c>
      <c r="G117" s="18">
        <f t="shared" si="147"/>
        <v>0</v>
      </c>
      <c r="H117" s="18"/>
      <c r="I117" s="18">
        <f t="shared" ref="I117:J117" si="148">I116</f>
        <v>0</v>
      </c>
      <c r="J117" s="18">
        <f t="shared" si="148"/>
        <v>0</v>
      </c>
      <c r="K117" s="18"/>
      <c r="L117" s="18">
        <f>L116</f>
        <v>400</v>
      </c>
      <c r="M117" s="18">
        <f>M116</f>
        <v>300</v>
      </c>
      <c r="N117" s="18">
        <f t="shared" si="125"/>
        <v>75</v>
      </c>
    </row>
    <row r="118" spans="1:14" ht="15.75" customHeight="1" x14ac:dyDescent="0.25">
      <c r="A118" s="40" t="s">
        <v>60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2"/>
    </row>
    <row r="119" spans="1:14" x14ac:dyDescent="0.25">
      <c r="A119" s="35" t="s">
        <v>39</v>
      </c>
      <c r="B119" s="36"/>
      <c r="C119" s="16">
        <f t="shared" ref="C119:C120" si="149">I119+L119+F119</f>
        <v>240</v>
      </c>
      <c r="D119" s="16">
        <f t="shared" ref="D119:D120" si="150">J119+M119+G119</f>
        <v>93</v>
      </c>
      <c r="E119" s="16">
        <f t="shared" ref="E119:E122" si="151">D119/C119*100</f>
        <v>38.75</v>
      </c>
      <c r="F119" s="16"/>
      <c r="G119" s="16"/>
      <c r="H119" s="16"/>
      <c r="I119" s="16"/>
      <c r="J119" s="16"/>
      <c r="K119" s="16"/>
      <c r="L119" s="16">
        <v>240</v>
      </c>
      <c r="M119" s="16">
        <v>93</v>
      </c>
      <c r="N119" s="16">
        <f t="shared" si="125"/>
        <v>38.75</v>
      </c>
    </row>
    <row r="120" spans="1:14" ht="30" customHeight="1" x14ac:dyDescent="0.25">
      <c r="A120" s="35" t="s">
        <v>44</v>
      </c>
      <c r="B120" s="36"/>
      <c r="C120" s="16">
        <f t="shared" si="149"/>
        <v>60</v>
      </c>
      <c r="D120" s="16">
        <f t="shared" si="150"/>
        <v>18</v>
      </c>
      <c r="E120" s="16">
        <f t="shared" si="151"/>
        <v>30</v>
      </c>
      <c r="F120" s="16"/>
      <c r="G120" s="16"/>
      <c r="H120" s="16"/>
      <c r="I120" s="16"/>
      <c r="J120" s="16"/>
      <c r="K120" s="16"/>
      <c r="L120" s="16">
        <v>60</v>
      </c>
      <c r="M120" s="16">
        <v>18</v>
      </c>
      <c r="N120" s="16">
        <f t="shared" si="125"/>
        <v>30</v>
      </c>
    </row>
    <row r="121" spans="1:14" ht="30.75" hidden="1" customHeight="1" x14ac:dyDescent="0.25">
      <c r="A121" s="37" t="s">
        <v>58</v>
      </c>
      <c r="B121" s="36"/>
      <c r="C121" s="16">
        <v>0</v>
      </c>
      <c r="D121" s="16">
        <v>0</v>
      </c>
      <c r="E121" s="16" t="e">
        <f t="shared" si="151"/>
        <v>#DIV/0!</v>
      </c>
      <c r="F121" s="16"/>
      <c r="G121" s="16"/>
      <c r="H121" s="16"/>
      <c r="I121" s="16"/>
      <c r="J121" s="16"/>
      <c r="K121" s="16"/>
      <c r="L121" s="17">
        <f t="shared" ref="L104:L132" si="152">C121-F121-I121</f>
        <v>0</v>
      </c>
      <c r="M121" s="17">
        <f t="shared" ref="M104:M132" si="153">D121-G121-J121</f>
        <v>0</v>
      </c>
      <c r="N121" s="17" t="e">
        <f t="shared" si="125"/>
        <v>#DIV/0!</v>
      </c>
    </row>
    <row r="122" spans="1:14" x14ac:dyDescent="0.25">
      <c r="A122" s="43" t="s">
        <v>40</v>
      </c>
      <c r="B122" s="44"/>
      <c r="C122" s="18">
        <f>C119+C120+C121</f>
        <v>300</v>
      </c>
      <c r="D122" s="18">
        <f>D119+D120+D121</f>
        <v>111</v>
      </c>
      <c r="E122" s="18">
        <f t="shared" si="151"/>
        <v>37</v>
      </c>
      <c r="F122" s="18">
        <f t="shared" ref="F122:G122" si="154">F119+F120+F121</f>
        <v>0</v>
      </c>
      <c r="G122" s="18">
        <f t="shared" si="154"/>
        <v>0</v>
      </c>
      <c r="H122" s="18"/>
      <c r="I122" s="18">
        <f t="shared" ref="I122:J122" si="155">I119+I120+I121</f>
        <v>0</v>
      </c>
      <c r="J122" s="18">
        <f t="shared" si="155"/>
        <v>0</v>
      </c>
      <c r="K122" s="18"/>
      <c r="L122" s="18">
        <f>SUM(L119:L121)</f>
        <v>300</v>
      </c>
      <c r="M122" s="18">
        <f>SUM(M119:M121)</f>
        <v>111</v>
      </c>
      <c r="N122" s="18">
        <f t="shared" si="125"/>
        <v>37</v>
      </c>
    </row>
    <row r="123" spans="1:14" ht="15.75" customHeight="1" x14ac:dyDescent="0.25">
      <c r="A123" s="48" t="s">
        <v>61</v>
      </c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50"/>
    </row>
    <row r="124" spans="1:14" x14ac:dyDescent="0.25">
      <c r="A124" s="35" t="s">
        <v>39</v>
      </c>
      <c r="B124" s="36"/>
      <c r="C124" s="16">
        <f t="shared" ref="C124:C127" si="156">I124+L124+F124</f>
        <v>225</v>
      </c>
      <c r="D124" s="16">
        <f t="shared" ref="D124:D127" si="157">J124+M124+G124</f>
        <v>122.4</v>
      </c>
      <c r="E124" s="16">
        <f t="shared" ref="E124:E128" si="158">D124/C124*100</f>
        <v>54.400000000000006</v>
      </c>
      <c r="F124" s="16"/>
      <c r="G124" s="16"/>
      <c r="H124" s="16"/>
      <c r="I124" s="16"/>
      <c r="J124" s="16"/>
      <c r="K124" s="16"/>
      <c r="L124" s="16">
        <v>225</v>
      </c>
      <c r="M124" s="16">
        <v>122.4</v>
      </c>
      <c r="N124" s="16">
        <f t="shared" si="125"/>
        <v>54.400000000000006</v>
      </c>
    </row>
    <row r="125" spans="1:14" ht="28.5" customHeight="1" x14ac:dyDescent="0.25">
      <c r="A125" s="35" t="s">
        <v>44</v>
      </c>
      <c r="B125" s="36"/>
      <c r="C125" s="16">
        <f t="shared" si="156"/>
        <v>4073.3</v>
      </c>
      <c r="D125" s="16">
        <f t="shared" si="157"/>
        <v>2476.1</v>
      </c>
      <c r="E125" s="16">
        <f t="shared" si="158"/>
        <v>60.788549824466642</v>
      </c>
      <c r="F125" s="16"/>
      <c r="G125" s="16"/>
      <c r="H125" s="16"/>
      <c r="I125" s="16"/>
      <c r="J125" s="16"/>
      <c r="K125" s="16"/>
      <c r="L125" s="16">
        <v>4073.3</v>
      </c>
      <c r="M125" s="16">
        <v>2476.1</v>
      </c>
      <c r="N125" s="16">
        <f t="shared" si="125"/>
        <v>60.788549824466642</v>
      </c>
    </row>
    <row r="126" spans="1:14" x14ac:dyDescent="0.25">
      <c r="A126" s="37" t="s">
        <v>45</v>
      </c>
      <c r="B126" s="36"/>
      <c r="C126" s="16">
        <f t="shared" si="156"/>
        <v>300</v>
      </c>
      <c r="D126" s="16">
        <f t="shared" si="157"/>
        <v>198.3</v>
      </c>
      <c r="E126" s="16">
        <f t="shared" si="158"/>
        <v>66.100000000000009</v>
      </c>
      <c r="F126" s="16"/>
      <c r="G126" s="16"/>
      <c r="H126" s="16"/>
      <c r="I126" s="16"/>
      <c r="J126" s="16"/>
      <c r="K126" s="16"/>
      <c r="L126" s="16">
        <v>300</v>
      </c>
      <c r="M126" s="16">
        <v>198.3</v>
      </c>
      <c r="N126" s="16">
        <f t="shared" si="125"/>
        <v>66.100000000000009</v>
      </c>
    </row>
    <row r="127" spans="1:14" ht="33.75" customHeight="1" x14ac:dyDescent="0.25">
      <c r="A127" s="37" t="s">
        <v>46</v>
      </c>
      <c r="B127" s="36"/>
      <c r="C127" s="16">
        <f t="shared" si="156"/>
        <v>300</v>
      </c>
      <c r="D127" s="16">
        <f t="shared" si="157"/>
        <v>243</v>
      </c>
      <c r="E127" s="16">
        <f t="shared" si="158"/>
        <v>81</v>
      </c>
      <c r="F127" s="16"/>
      <c r="G127" s="16"/>
      <c r="H127" s="16"/>
      <c r="I127" s="16"/>
      <c r="J127" s="16"/>
      <c r="K127" s="16"/>
      <c r="L127" s="16">
        <v>300</v>
      </c>
      <c r="M127" s="16">
        <v>243</v>
      </c>
      <c r="N127" s="16">
        <f t="shared" si="125"/>
        <v>81</v>
      </c>
    </row>
    <row r="128" spans="1:14" x14ac:dyDescent="0.25">
      <c r="A128" s="43" t="s">
        <v>40</v>
      </c>
      <c r="B128" s="44"/>
      <c r="C128" s="18">
        <f>C124+C125+C126+C127</f>
        <v>4898.3</v>
      </c>
      <c r="D128" s="18">
        <f>D124+D125+D126+D127</f>
        <v>3039.8</v>
      </c>
      <c r="E128" s="18">
        <f t="shared" si="158"/>
        <v>62.058265112385932</v>
      </c>
      <c r="F128" s="18">
        <f t="shared" ref="F128:G128" si="159">F124+F125+F126+F127</f>
        <v>0</v>
      </c>
      <c r="G128" s="18">
        <f t="shared" si="159"/>
        <v>0</v>
      </c>
      <c r="H128" s="18"/>
      <c r="I128" s="18">
        <f t="shared" ref="I128:J128" si="160">I124+I125+I126+I127</f>
        <v>0</v>
      </c>
      <c r="J128" s="18">
        <f t="shared" si="160"/>
        <v>0</v>
      </c>
      <c r="K128" s="18"/>
      <c r="L128" s="18">
        <f>SUM(L124:L127)</f>
        <v>4898.3</v>
      </c>
      <c r="M128" s="18">
        <f>SUM(M124:M127)</f>
        <v>3039.8</v>
      </c>
      <c r="N128" s="18">
        <f t="shared" si="125"/>
        <v>62.058265112385932</v>
      </c>
    </row>
    <row r="129" spans="1:14" ht="15.75" customHeight="1" x14ac:dyDescent="0.25">
      <c r="A129" s="40" t="s">
        <v>62</v>
      </c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2"/>
    </row>
    <row r="130" spans="1:14" x14ac:dyDescent="0.25">
      <c r="A130" s="35" t="s">
        <v>39</v>
      </c>
      <c r="B130" s="36"/>
      <c r="C130" s="16">
        <f t="shared" ref="C130" si="161">I130+L130+F130</f>
        <v>100</v>
      </c>
      <c r="D130" s="16">
        <f t="shared" ref="D130" si="162">J130+M130+G130</f>
        <v>77</v>
      </c>
      <c r="E130" s="16">
        <f t="shared" ref="E130:E133" si="163">D130/C130*100</f>
        <v>77</v>
      </c>
      <c r="F130" s="16"/>
      <c r="G130" s="16"/>
      <c r="H130" s="16"/>
      <c r="I130" s="16"/>
      <c r="J130" s="16"/>
      <c r="K130" s="16"/>
      <c r="L130" s="32">
        <v>100</v>
      </c>
      <c r="M130" s="32">
        <v>77</v>
      </c>
      <c r="N130" s="16">
        <f t="shared" si="125"/>
        <v>77</v>
      </c>
    </row>
    <row r="131" spans="1:14" hidden="1" x14ac:dyDescent="0.25">
      <c r="A131" s="37" t="s">
        <v>45</v>
      </c>
      <c r="B131" s="36"/>
      <c r="C131" s="16">
        <v>0</v>
      </c>
      <c r="D131" s="16">
        <v>0</v>
      </c>
      <c r="E131" s="16" t="e">
        <f t="shared" si="163"/>
        <v>#DIV/0!</v>
      </c>
      <c r="F131" s="16"/>
      <c r="G131" s="16"/>
      <c r="H131" s="16"/>
      <c r="I131" s="16"/>
      <c r="J131" s="16"/>
      <c r="K131" s="16"/>
      <c r="L131" s="27">
        <f t="shared" si="152"/>
        <v>0</v>
      </c>
      <c r="M131" s="27">
        <f t="shared" si="153"/>
        <v>0</v>
      </c>
      <c r="N131" s="17" t="e">
        <f t="shared" si="125"/>
        <v>#DIV/0!</v>
      </c>
    </row>
    <row r="132" spans="1:14" ht="30.75" hidden="1" customHeight="1" x14ac:dyDescent="0.25">
      <c r="A132" s="37" t="s">
        <v>58</v>
      </c>
      <c r="B132" s="36"/>
      <c r="C132" s="16">
        <v>0</v>
      </c>
      <c r="D132" s="16">
        <v>0</v>
      </c>
      <c r="E132" s="16" t="e">
        <f t="shared" si="163"/>
        <v>#DIV/0!</v>
      </c>
      <c r="F132" s="16"/>
      <c r="G132" s="16"/>
      <c r="H132" s="16"/>
      <c r="I132" s="16"/>
      <c r="J132" s="16"/>
      <c r="K132" s="16"/>
      <c r="L132" s="27">
        <f t="shared" si="152"/>
        <v>0</v>
      </c>
      <c r="M132" s="27">
        <f t="shared" si="153"/>
        <v>0</v>
      </c>
      <c r="N132" s="17" t="e">
        <f t="shared" si="125"/>
        <v>#DIV/0!</v>
      </c>
    </row>
    <row r="133" spans="1:14" x14ac:dyDescent="0.25">
      <c r="A133" s="43" t="s">
        <v>40</v>
      </c>
      <c r="B133" s="44"/>
      <c r="C133" s="18">
        <f>C130+C131+C132</f>
        <v>100</v>
      </c>
      <c r="D133" s="18">
        <f>D130+D131+D132</f>
        <v>77</v>
      </c>
      <c r="E133" s="18">
        <f t="shared" si="163"/>
        <v>77</v>
      </c>
      <c r="F133" s="18">
        <f t="shared" ref="F133:G133" si="164">F130+F131+F132</f>
        <v>0</v>
      </c>
      <c r="G133" s="18">
        <f t="shared" si="164"/>
        <v>0</v>
      </c>
      <c r="H133" s="18"/>
      <c r="I133" s="18">
        <f t="shared" ref="I133:J133" si="165">I130+I131+I132</f>
        <v>0</v>
      </c>
      <c r="J133" s="18">
        <f t="shared" si="165"/>
        <v>0</v>
      </c>
      <c r="K133" s="18"/>
      <c r="L133" s="33">
        <f>L130</f>
        <v>100</v>
      </c>
      <c r="M133" s="33">
        <f>M130</f>
        <v>77</v>
      </c>
      <c r="N133" s="18">
        <f t="shared" si="125"/>
        <v>77</v>
      </c>
    </row>
    <row r="134" spans="1:14" ht="15.75" customHeight="1" x14ac:dyDescent="0.25">
      <c r="A134" s="40" t="s">
        <v>63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2"/>
    </row>
    <row r="135" spans="1:14" ht="15.75" customHeight="1" x14ac:dyDescent="0.25">
      <c r="A135" s="35" t="s">
        <v>39</v>
      </c>
      <c r="B135" s="36"/>
      <c r="C135" s="16">
        <f t="shared" ref="C135" si="166">I135+L135+F135</f>
        <v>100</v>
      </c>
      <c r="D135" s="16">
        <f t="shared" ref="D135" si="167">J135+M135+G135</f>
        <v>97.5</v>
      </c>
      <c r="E135" s="16">
        <f t="shared" ref="E135:E136" si="168">D135/C135*100</f>
        <v>97.5</v>
      </c>
      <c r="F135" s="16"/>
      <c r="G135" s="16"/>
      <c r="H135" s="16"/>
      <c r="I135" s="16"/>
      <c r="J135" s="16"/>
      <c r="K135" s="16"/>
      <c r="L135" s="32">
        <v>100</v>
      </c>
      <c r="M135" s="32">
        <v>97.5</v>
      </c>
      <c r="N135" s="16">
        <f t="shared" si="125"/>
        <v>97.5</v>
      </c>
    </row>
    <row r="136" spans="1:14" ht="15.75" customHeight="1" x14ac:dyDescent="0.25">
      <c r="A136" s="43" t="s">
        <v>40</v>
      </c>
      <c r="B136" s="44"/>
      <c r="C136" s="18">
        <f>C135</f>
        <v>100</v>
      </c>
      <c r="D136" s="18">
        <f>D135</f>
        <v>97.5</v>
      </c>
      <c r="E136" s="18">
        <f t="shared" si="168"/>
        <v>97.5</v>
      </c>
      <c r="F136" s="18">
        <f t="shared" ref="F136:G136" si="169">F135</f>
        <v>0</v>
      </c>
      <c r="G136" s="18">
        <f t="shared" si="169"/>
        <v>0</v>
      </c>
      <c r="H136" s="18"/>
      <c r="I136" s="18">
        <f t="shared" ref="I136:J136" si="170">I135</f>
        <v>0</v>
      </c>
      <c r="J136" s="18">
        <f t="shared" si="170"/>
        <v>0</v>
      </c>
      <c r="K136" s="18"/>
      <c r="L136" s="33">
        <f>SUM(L135)</f>
        <v>100</v>
      </c>
      <c r="M136" s="33">
        <f>SUM(M135)</f>
        <v>97.5</v>
      </c>
      <c r="N136" s="18">
        <f t="shared" si="125"/>
        <v>97.5</v>
      </c>
    </row>
    <row r="137" spans="1:14" ht="15.75" customHeight="1" x14ac:dyDescent="0.25">
      <c r="A137" s="40" t="s">
        <v>64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2"/>
    </row>
    <row r="138" spans="1:14" x14ac:dyDescent="0.25">
      <c r="A138" s="35" t="s">
        <v>39</v>
      </c>
      <c r="B138" s="36"/>
      <c r="C138" s="16">
        <f t="shared" ref="C138" si="171">I138+L138+F138</f>
        <v>3365</v>
      </c>
      <c r="D138" s="16">
        <f t="shared" ref="D138" si="172">J138+M138+G138</f>
        <v>2061.1</v>
      </c>
      <c r="E138" s="16">
        <f t="shared" ref="E138:E140" si="173">D138/C138*100</f>
        <v>61.251114413075783</v>
      </c>
      <c r="F138" s="16"/>
      <c r="G138" s="16"/>
      <c r="H138" s="16"/>
      <c r="I138" s="16"/>
      <c r="J138" s="16"/>
      <c r="K138" s="16"/>
      <c r="L138" s="16">
        <v>3365</v>
      </c>
      <c r="M138" s="16">
        <v>2061.1</v>
      </c>
      <c r="N138" s="16">
        <f t="shared" si="125"/>
        <v>61.251114413075783</v>
      </c>
    </row>
    <row r="139" spans="1:14" x14ac:dyDescent="0.25">
      <c r="A139" s="43" t="s">
        <v>40</v>
      </c>
      <c r="B139" s="44"/>
      <c r="C139" s="18">
        <f>C138</f>
        <v>3365</v>
      </c>
      <c r="D139" s="18">
        <f>D138</f>
        <v>2061.1</v>
      </c>
      <c r="E139" s="18">
        <f t="shared" si="173"/>
        <v>61.251114413075783</v>
      </c>
      <c r="F139" s="18">
        <f t="shared" ref="F139:G139" si="174">F138</f>
        <v>0</v>
      </c>
      <c r="G139" s="18">
        <f t="shared" si="174"/>
        <v>0</v>
      </c>
      <c r="H139" s="18"/>
      <c r="I139" s="18">
        <f t="shared" ref="I139:J139" si="175">I138</f>
        <v>0</v>
      </c>
      <c r="J139" s="18">
        <f t="shared" si="175"/>
        <v>0</v>
      </c>
      <c r="K139" s="18"/>
      <c r="L139" s="18">
        <f>SUM(L138)</f>
        <v>3365</v>
      </c>
      <c r="M139" s="18">
        <f>SUM(M138)</f>
        <v>2061.1</v>
      </c>
      <c r="N139" s="16">
        <f t="shared" si="125"/>
        <v>61.251114413075783</v>
      </c>
    </row>
    <row r="140" spans="1:14" x14ac:dyDescent="0.25">
      <c r="A140" s="51" t="s">
        <v>53</v>
      </c>
      <c r="B140" s="44"/>
      <c r="C140" s="8">
        <f>C114+C117+C122+C128+C133+C136+C139</f>
        <v>19180.599999999999</v>
      </c>
      <c r="D140" s="8">
        <f>D114+D117+D122+D128+D133+D136+D139</f>
        <v>14509.000000000002</v>
      </c>
      <c r="E140" s="8">
        <f t="shared" si="173"/>
        <v>75.644140433563095</v>
      </c>
      <c r="F140" s="8">
        <f>F114+F117+F122+F128+F133+F136+F139</f>
        <v>0</v>
      </c>
      <c r="G140" s="8">
        <f>G114+G117+G122+G128+G133+G136+G139</f>
        <v>0</v>
      </c>
      <c r="H140" s="16"/>
      <c r="I140" s="8">
        <f>I114+I117+I122+I128+I133+I136+I139</f>
        <v>500</v>
      </c>
      <c r="J140" s="8">
        <f>J114+J117+J122+J128+J133+J136+J139</f>
        <v>379</v>
      </c>
      <c r="K140" s="8">
        <f t="shared" ref="K140" si="176">J140/I140*100</f>
        <v>75.8</v>
      </c>
      <c r="L140" s="8">
        <f>L114+L117+L122+L128+L133+L136+L139</f>
        <v>18680.599999999999</v>
      </c>
      <c r="M140" s="8">
        <f>M114+M117+M122+M128+M133+M136+M139</f>
        <v>14130.000000000002</v>
      </c>
      <c r="N140" s="18">
        <f t="shared" si="125"/>
        <v>75.639968737620862</v>
      </c>
    </row>
    <row r="141" spans="1:14" ht="15.75" customHeight="1" x14ac:dyDescent="0.35">
      <c r="A141" s="26" t="s">
        <v>23</v>
      </c>
      <c r="B141" s="59" t="s">
        <v>8</v>
      </c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1"/>
    </row>
    <row r="142" spans="1:14" ht="15.75" customHeight="1" x14ac:dyDescent="0.25">
      <c r="A142" s="48" t="s">
        <v>65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50"/>
    </row>
    <row r="143" spans="1:14" x14ac:dyDescent="0.25">
      <c r="A143" s="37" t="s">
        <v>45</v>
      </c>
      <c r="B143" s="36"/>
      <c r="C143" s="16">
        <f>F143+I143+L143</f>
        <v>2627</v>
      </c>
      <c r="D143" s="16">
        <f>G143+J143+M143</f>
        <v>1607.6</v>
      </c>
      <c r="E143" s="16">
        <f t="shared" ref="E143:E144" si="177">D143/C143*100</f>
        <v>61.195279786829083</v>
      </c>
      <c r="F143" s="16"/>
      <c r="G143" s="16"/>
      <c r="H143" s="16"/>
      <c r="I143" s="16"/>
      <c r="J143" s="16"/>
      <c r="K143" s="16"/>
      <c r="L143" s="16">
        <v>2627</v>
      </c>
      <c r="M143" s="16">
        <v>1607.6</v>
      </c>
      <c r="N143" s="16">
        <f t="shared" si="125"/>
        <v>61.195279786829083</v>
      </c>
    </row>
    <row r="144" spans="1:14" x14ac:dyDescent="0.25">
      <c r="A144" s="51" t="s">
        <v>31</v>
      </c>
      <c r="B144" s="82"/>
      <c r="C144" s="18">
        <f>C143</f>
        <v>2627</v>
      </c>
      <c r="D144" s="18">
        <f>D143</f>
        <v>1607.6</v>
      </c>
      <c r="E144" s="18">
        <f t="shared" si="177"/>
        <v>61.195279786829083</v>
      </c>
      <c r="F144" s="18">
        <f t="shared" ref="F144:G144" si="178">F143</f>
        <v>0</v>
      </c>
      <c r="G144" s="18">
        <f t="shared" si="178"/>
        <v>0</v>
      </c>
      <c r="H144" s="18"/>
      <c r="I144" s="18">
        <f t="shared" ref="I144:J144" si="179">I143</f>
        <v>0</v>
      </c>
      <c r="J144" s="18">
        <f t="shared" si="179"/>
        <v>0</v>
      </c>
      <c r="K144" s="18"/>
      <c r="L144" s="18">
        <f>SUM(L143)</f>
        <v>2627</v>
      </c>
      <c r="M144" s="18">
        <f>SUM(M143)</f>
        <v>1607.6</v>
      </c>
      <c r="N144" s="18">
        <f t="shared" si="125"/>
        <v>61.195279786829083</v>
      </c>
    </row>
    <row r="145" spans="1:14" ht="15.75" customHeight="1" x14ac:dyDescent="0.25">
      <c r="A145" s="48" t="s">
        <v>66</v>
      </c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50"/>
    </row>
    <row r="146" spans="1:14" x14ac:dyDescent="0.25">
      <c r="A146" s="37" t="s">
        <v>45</v>
      </c>
      <c r="B146" s="36"/>
      <c r="C146" s="16">
        <f>F146+I146+L146</f>
        <v>60115.199999999997</v>
      </c>
      <c r="D146" s="16">
        <f>G146+J146+M146</f>
        <v>36956.9</v>
      </c>
      <c r="E146" s="16">
        <f t="shared" ref="E146:E147" si="180">D146/C146*100</f>
        <v>61.476797881401048</v>
      </c>
      <c r="F146" s="16"/>
      <c r="G146" s="16"/>
      <c r="H146" s="16"/>
      <c r="I146" s="16">
        <v>1055.2</v>
      </c>
      <c r="J146" s="16">
        <v>211.9</v>
      </c>
      <c r="K146" s="16">
        <f t="shared" ref="K146:K147" si="181">J146/I146*100</f>
        <v>20.081501137225167</v>
      </c>
      <c r="L146" s="16">
        <v>59060</v>
      </c>
      <c r="M146" s="16">
        <v>36745</v>
      </c>
      <c r="N146" s="17">
        <f t="shared" si="125"/>
        <v>62.216390111750762</v>
      </c>
    </row>
    <row r="147" spans="1:14" x14ac:dyDescent="0.25">
      <c r="A147" s="62" t="s">
        <v>31</v>
      </c>
      <c r="B147" s="83"/>
      <c r="C147" s="18">
        <f>C146</f>
        <v>60115.199999999997</v>
      </c>
      <c r="D147" s="18">
        <f>D146</f>
        <v>36956.9</v>
      </c>
      <c r="E147" s="18">
        <f t="shared" si="180"/>
        <v>61.476797881401048</v>
      </c>
      <c r="F147" s="18">
        <f t="shared" ref="F147:G147" si="182">F146</f>
        <v>0</v>
      </c>
      <c r="G147" s="18">
        <f t="shared" si="182"/>
        <v>0</v>
      </c>
      <c r="H147" s="18"/>
      <c r="I147" s="18">
        <f t="shared" ref="I147:J147" si="183">I146</f>
        <v>1055.2</v>
      </c>
      <c r="J147" s="18">
        <f t="shared" si="183"/>
        <v>211.9</v>
      </c>
      <c r="K147" s="18">
        <f t="shared" si="181"/>
        <v>20.081501137225167</v>
      </c>
      <c r="L147" s="18">
        <f>SUM(L146)</f>
        <v>59060</v>
      </c>
      <c r="M147" s="18">
        <f>SUM(M146)</f>
        <v>36745</v>
      </c>
      <c r="N147" s="18">
        <f t="shared" si="125"/>
        <v>62.216390111750762</v>
      </c>
    </row>
    <row r="148" spans="1:14" ht="15.75" customHeight="1" x14ac:dyDescent="0.25">
      <c r="A148" s="48" t="s">
        <v>67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50"/>
    </row>
    <row r="149" spans="1:14" x14ac:dyDescent="0.25">
      <c r="A149" s="37" t="s">
        <v>45</v>
      </c>
      <c r="B149" s="36"/>
      <c r="C149" s="16">
        <f>F149+I149+L149</f>
        <v>4753.8</v>
      </c>
      <c r="D149" s="16">
        <f>G149+J149+M149</f>
        <v>2431.5</v>
      </c>
      <c r="E149" s="16">
        <f t="shared" ref="E149:E150" si="184">D149/C149*100</f>
        <v>51.148554840338257</v>
      </c>
      <c r="F149" s="16">
        <v>55.8</v>
      </c>
      <c r="G149" s="16"/>
      <c r="H149" s="16"/>
      <c r="I149" s="16">
        <v>1779.9</v>
      </c>
      <c r="J149" s="16">
        <v>1190.5</v>
      </c>
      <c r="K149" s="16">
        <f t="shared" ref="K149:K150" si="185">J149/I149*100</f>
        <v>66.885780100005604</v>
      </c>
      <c r="L149" s="16">
        <v>2918.1</v>
      </c>
      <c r="M149" s="16">
        <v>1241</v>
      </c>
      <c r="N149" s="16">
        <f t="shared" si="125"/>
        <v>42.527672115417573</v>
      </c>
    </row>
    <row r="150" spans="1:14" x14ac:dyDescent="0.25">
      <c r="A150" s="62" t="s">
        <v>31</v>
      </c>
      <c r="B150" s="83"/>
      <c r="C150" s="18">
        <f>C149</f>
        <v>4753.8</v>
      </c>
      <c r="D150" s="18">
        <f>D149</f>
        <v>2431.5</v>
      </c>
      <c r="E150" s="18">
        <f t="shared" si="184"/>
        <v>51.148554840338257</v>
      </c>
      <c r="F150" s="18">
        <f t="shared" ref="F150:G150" si="186">F149</f>
        <v>55.8</v>
      </c>
      <c r="G150" s="18">
        <f t="shared" si="186"/>
        <v>0</v>
      </c>
      <c r="H150" s="18"/>
      <c r="I150" s="18">
        <f t="shared" ref="I150:J150" si="187">I149</f>
        <v>1779.9</v>
      </c>
      <c r="J150" s="18">
        <f t="shared" si="187"/>
        <v>1190.5</v>
      </c>
      <c r="K150" s="18">
        <f t="shared" si="185"/>
        <v>66.885780100005604</v>
      </c>
      <c r="L150" s="18">
        <f>SUM(L149)</f>
        <v>2918.1</v>
      </c>
      <c r="M150" s="18">
        <f>SUM(M149)</f>
        <v>1241</v>
      </c>
      <c r="N150" s="18">
        <f t="shared" si="125"/>
        <v>42.527672115417573</v>
      </c>
    </row>
    <row r="151" spans="1:14" ht="15.75" customHeight="1" x14ac:dyDescent="0.25">
      <c r="A151" s="40" t="s">
        <v>68</v>
      </c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2"/>
    </row>
    <row r="152" spans="1:14" x14ac:dyDescent="0.25">
      <c r="A152" s="37" t="s">
        <v>45</v>
      </c>
      <c r="B152" s="36"/>
      <c r="C152" s="16">
        <f>F152+I152+L152</f>
        <v>4461.8</v>
      </c>
      <c r="D152" s="16">
        <f>G152+J152+M152</f>
        <v>2349</v>
      </c>
      <c r="E152" s="16">
        <f t="shared" ref="E152:E153" si="188">D152/C152*100</f>
        <v>52.646913801604732</v>
      </c>
      <c r="F152" s="16"/>
      <c r="G152" s="16"/>
      <c r="H152" s="16"/>
      <c r="I152" s="16">
        <v>1720.8</v>
      </c>
      <c r="J152" s="16">
        <v>1141.8</v>
      </c>
      <c r="K152" s="16">
        <f t="shared" ref="K152:K153" si="189">J152/I152*100</f>
        <v>66.352859135285911</v>
      </c>
      <c r="L152" s="16">
        <v>2741</v>
      </c>
      <c r="M152" s="16">
        <v>1207.2</v>
      </c>
      <c r="N152" s="16">
        <f t="shared" si="125"/>
        <v>44.042320321050717</v>
      </c>
    </row>
    <row r="153" spans="1:14" ht="15.75" customHeight="1" x14ac:dyDescent="0.25">
      <c r="A153" s="51" t="s">
        <v>31</v>
      </c>
      <c r="B153" s="82"/>
      <c r="C153" s="18">
        <f>C152</f>
        <v>4461.8</v>
      </c>
      <c r="D153" s="18">
        <f>D152</f>
        <v>2349</v>
      </c>
      <c r="E153" s="18">
        <f t="shared" si="188"/>
        <v>52.646913801604732</v>
      </c>
      <c r="F153" s="18">
        <f t="shared" ref="F153:G153" si="190">F152</f>
        <v>0</v>
      </c>
      <c r="G153" s="18">
        <f t="shared" si="190"/>
        <v>0</v>
      </c>
      <c r="H153" s="18"/>
      <c r="I153" s="18">
        <f t="shared" ref="I153:J153" si="191">I152</f>
        <v>1720.8</v>
      </c>
      <c r="J153" s="18">
        <f t="shared" si="191"/>
        <v>1141.8</v>
      </c>
      <c r="K153" s="18">
        <f t="shared" si="189"/>
        <v>66.352859135285911</v>
      </c>
      <c r="L153" s="18">
        <f>SUM(L152)</f>
        <v>2741</v>
      </c>
      <c r="M153" s="18">
        <f>SUM(M152)</f>
        <v>1207.2</v>
      </c>
      <c r="N153" s="18">
        <f t="shared" si="125"/>
        <v>44.042320321050717</v>
      </c>
    </row>
    <row r="154" spans="1:14" ht="15.75" customHeight="1" x14ac:dyDescent="0.25">
      <c r="A154" s="48" t="s">
        <v>69</v>
      </c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50"/>
    </row>
    <row r="155" spans="1:14" x14ac:dyDescent="0.25">
      <c r="A155" s="37" t="s">
        <v>45</v>
      </c>
      <c r="B155" s="36"/>
      <c r="C155" s="16">
        <f>F155+I155+L155</f>
        <v>11151</v>
      </c>
      <c r="D155" s="16">
        <f>G155+J155+M155</f>
        <v>6740.3</v>
      </c>
      <c r="E155" s="16">
        <f t="shared" ref="E155:E156" si="192">D155/C155*100</f>
        <v>60.445699937225363</v>
      </c>
      <c r="F155" s="16"/>
      <c r="G155" s="16"/>
      <c r="H155" s="16"/>
      <c r="I155" s="16"/>
      <c r="J155" s="16"/>
      <c r="K155" s="16"/>
      <c r="L155" s="16">
        <v>11151</v>
      </c>
      <c r="M155" s="16">
        <v>6740.3</v>
      </c>
      <c r="N155" s="16">
        <f t="shared" si="125"/>
        <v>60.445699937225363</v>
      </c>
    </row>
    <row r="156" spans="1:14" x14ac:dyDescent="0.25">
      <c r="A156" s="62" t="s">
        <v>31</v>
      </c>
      <c r="B156" s="83"/>
      <c r="C156" s="18">
        <f>C155</f>
        <v>11151</v>
      </c>
      <c r="D156" s="18">
        <f>D155</f>
        <v>6740.3</v>
      </c>
      <c r="E156" s="18">
        <f t="shared" si="192"/>
        <v>60.445699937225363</v>
      </c>
      <c r="F156" s="18">
        <f t="shared" ref="F156:G156" si="193">F155</f>
        <v>0</v>
      </c>
      <c r="G156" s="18">
        <f t="shared" si="193"/>
        <v>0</v>
      </c>
      <c r="H156" s="18"/>
      <c r="I156" s="18">
        <f t="shared" ref="I156:J156" si="194">I155</f>
        <v>0</v>
      </c>
      <c r="J156" s="18">
        <f t="shared" si="194"/>
        <v>0</v>
      </c>
      <c r="K156" s="18"/>
      <c r="L156" s="18">
        <f>SUM(L155)</f>
        <v>11151</v>
      </c>
      <c r="M156" s="18">
        <f>SUM(M155)</f>
        <v>6740.3</v>
      </c>
      <c r="N156" s="18">
        <f t="shared" si="125"/>
        <v>60.445699937225363</v>
      </c>
    </row>
    <row r="157" spans="1:14" ht="15.75" customHeight="1" x14ac:dyDescent="0.25">
      <c r="A157" s="40" t="s">
        <v>70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2"/>
    </row>
    <row r="158" spans="1:14" x14ac:dyDescent="0.25">
      <c r="A158" s="37" t="s">
        <v>45</v>
      </c>
      <c r="B158" s="36"/>
      <c r="C158" s="16">
        <f>F158+I158+L158</f>
        <v>1050</v>
      </c>
      <c r="D158" s="16">
        <f>G158+J158+M158</f>
        <v>644.70000000000005</v>
      </c>
      <c r="E158" s="16">
        <f t="shared" ref="E158:E160" si="195">D158/C158*100</f>
        <v>61.4</v>
      </c>
      <c r="F158" s="16"/>
      <c r="G158" s="16"/>
      <c r="H158" s="16"/>
      <c r="I158" s="16"/>
      <c r="J158" s="16"/>
      <c r="K158" s="16"/>
      <c r="L158" s="16">
        <v>1050</v>
      </c>
      <c r="M158" s="16">
        <v>644.70000000000005</v>
      </c>
      <c r="N158" s="16">
        <f t="shared" ref="N158:N218" si="196">M158/L158*100</f>
        <v>61.4</v>
      </c>
    </row>
    <row r="159" spans="1:14" x14ac:dyDescent="0.25">
      <c r="A159" s="62" t="s">
        <v>31</v>
      </c>
      <c r="B159" s="83"/>
      <c r="C159" s="16">
        <f>F159+I159+L159</f>
        <v>1050</v>
      </c>
      <c r="D159" s="16">
        <f>G159+J159+M159</f>
        <v>644.70000000000005</v>
      </c>
      <c r="E159" s="18">
        <f t="shared" si="195"/>
        <v>61.4</v>
      </c>
      <c r="F159" s="18">
        <f t="shared" ref="F159:G159" si="197">F158</f>
        <v>0</v>
      </c>
      <c r="G159" s="18">
        <f t="shared" si="197"/>
        <v>0</v>
      </c>
      <c r="H159" s="18"/>
      <c r="I159" s="18">
        <f t="shared" ref="I159:M159" si="198">I158</f>
        <v>0</v>
      </c>
      <c r="J159" s="18">
        <f t="shared" si="198"/>
        <v>0</v>
      </c>
      <c r="K159" s="18"/>
      <c r="L159" s="18">
        <f t="shared" si="198"/>
        <v>1050</v>
      </c>
      <c r="M159" s="18">
        <f t="shared" si="198"/>
        <v>644.70000000000005</v>
      </c>
      <c r="N159" s="16">
        <f t="shared" si="196"/>
        <v>61.4</v>
      </c>
    </row>
    <row r="160" spans="1:14" x14ac:dyDescent="0.25">
      <c r="A160" s="62" t="s">
        <v>53</v>
      </c>
      <c r="B160" s="81"/>
      <c r="C160" s="8">
        <f>C144+C147+C150+C153+C159+C156</f>
        <v>84158.8</v>
      </c>
      <c r="D160" s="8">
        <f>D144+D147+D150+D153+D159+D156</f>
        <v>50730</v>
      </c>
      <c r="E160" s="16">
        <f t="shared" si="195"/>
        <v>60.278901315132813</v>
      </c>
      <c r="F160" s="8">
        <f t="shared" ref="F160:G160" si="199">F144+F147+F150+F153+F159+F156</f>
        <v>55.8</v>
      </c>
      <c r="G160" s="8">
        <f t="shared" si="199"/>
        <v>0</v>
      </c>
      <c r="H160" s="8"/>
      <c r="I160" s="8">
        <f t="shared" ref="I160:M160" si="200">I144+I147+I150+I153+I159+I156</f>
        <v>4555.9000000000005</v>
      </c>
      <c r="J160" s="8">
        <f>J144+J147+J150+J153+J159+J156</f>
        <v>2544.1999999999998</v>
      </c>
      <c r="K160" s="8">
        <f t="shared" ref="K160" si="201">J160/I160*100</f>
        <v>55.844070326389947</v>
      </c>
      <c r="L160" s="8">
        <f t="shared" si="200"/>
        <v>79547.100000000006</v>
      </c>
      <c r="M160" s="8">
        <f t="shared" si="200"/>
        <v>48185.799999999996</v>
      </c>
      <c r="N160" s="18">
        <f t="shared" si="196"/>
        <v>60.57518124482224</v>
      </c>
    </row>
    <row r="161" spans="1:14" ht="15.75" customHeight="1" x14ac:dyDescent="0.35">
      <c r="A161" s="26" t="s">
        <v>24</v>
      </c>
      <c r="B161" s="59" t="s">
        <v>9</v>
      </c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1"/>
    </row>
    <row r="162" spans="1:14" ht="15.75" customHeight="1" x14ac:dyDescent="0.25">
      <c r="A162" s="40" t="s">
        <v>71</v>
      </c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2"/>
    </row>
    <row r="163" spans="1:14" ht="30" customHeight="1" x14ac:dyDescent="0.25">
      <c r="A163" s="37" t="s">
        <v>46</v>
      </c>
      <c r="B163" s="36"/>
      <c r="C163" s="16">
        <f>F163+I163+L163</f>
        <v>2286</v>
      </c>
      <c r="D163" s="16">
        <f>G163+J163+M163</f>
        <v>1337.6</v>
      </c>
      <c r="E163" s="16">
        <f>H163+K163+N163</f>
        <v>58.512685914260707</v>
      </c>
      <c r="F163" s="16"/>
      <c r="G163" s="16"/>
      <c r="H163" s="16"/>
      <c r="I163" s="16"/>
      <c r="J163" s="16"/>
      <c r="K163" s="16"/>
      <c r="L163" s="16">
        <v>2286</v>
      </c>
      <c r="M163" s="16">
        <v>1337.6</v>
      </c>
      <c r="N163" s="16">
        <f t="shared" si="196"/>
        <v>58.512685914260707</v>
      </c>
    </row>
    <row r="164" spans="1:14" x14ac:dyDescent="0.25">
      <c r="A164" s="62" t="s">
        <v>31</v>
      </c>
      <c r="B164" s="83"/>
      <c r="C164" s="18">
        <f>C163</f>
        <v>2286</v>
      </c>
      <c r="D164" s="18">
        <f>D163</f>
        <v>1337.6</v>
      </c>
      <c r="E164" s="16">
        <f t="shared" ref="E164" si="202">D164/C164*100</f>
        <v>58.512685914260707</v>
      </c>
      <c r="F164" s="18">
        <f t="shared" ref="F164:G164" si="203">F163</f>
        <v>0</v>
      </c>
      <c r="G164" s="18">
        <f t="shared" si="203"/>
        <v>0</v>
      </c>
      <c r="H164" s="16"/>
      <c r="I164" s="18">
        <f t="shared" ref="I164:J164" si="204">I163</f>
        <v>0</v>
      </c>
      <c r="J164" s="18">
        <f t="shared" si="204"/>
        <v>0</v>
      </c>
      <c r="K164" s="16"/>
      <c r="L164" s="18">
        <f>SUM(L163)</f>
        <v>2286</v>
      </c>
      <c r="M164" s="18">
        <f>SUM(M163)</f>
        <v>1337.6</v>
      </c>
      <c r="N164" s="18">
        <f t="shared" si="196"/>
        <v>58.512685914260707</v>
      </c>
    </row>
    <row r="165" spans="1:14" ht="15.75" customHeight="1" x14ac:dyDescent="0.25">
      <c r="A165" s="48" t="s">
        <v>72</v>
      </c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50"/>
    </row>
    <row r="166" spans="1:14" hidden="1" x14ac:dyDescent="0.25">
      <c r="A166" s="35" t="s">
        <v>39</v>
      </c>
      <c r="B166" s="36"/>
      <c r="C166" s="16">
        <v>0</v>
      </c>
      <c r="D166" s="16">
        <v>0</v>
      </c>
      <c r="E166" s="16" t="e">
        <f t="shared" ref="E166" si="205">D166/C166*100</f>
        <v>#DIV/0!</v>
      </c>
      <c r="F166" s="16"/>
      <c r="G166" s="16"/>
      <c r="H166" s="32"/>
      <c r="I166" s="16"/>
      <c r="J166" s="16"/>
      <c r="K166" s="32"/>
      <c r="L166" s="27">
        <f t="shared" ref="L166" si="206">C166-F166-I166</f>
        <v>0</v>
      </c>
      <c r="M166" s="27">
        <f t="shared" ref="M166" si="207">D166-G166-J166</f>
        <v>0</v>
      </c>
      <c r="N166" s="17" t="e">
        <f t="shared" si="196"/>
        <v>#DIV/0!</v>
      </c>
    </row>
    <row r="167" spans="1:14" ht="31.5" customHeight="1" x14ac:dyDescent="0.25">
      <c r="A167" s="37" t="s">
        <v>46</v>
      </c>
      <c r="B167" s="36"/>
      <c r="C167" s="16">
        <f>F167+I167+L167</f>
        <v>0</v>
      </c>
      <c r="D167" s="16">
        <f>G167+J167+M167</f>
        <v>0</v>
      </c>
      <c r="E167" s="16"/>
      <c r="F167" s="16"/>
      <c r="G167" s="16"/>
      <c r="H167" s="16"/>
      <c r="I167" s="16"/>
      <c r="J167" s="16"/>
      <c r="K167" s="16"/>
      <c r="L167" s="17">
        <v>0</v>
      </c>
      <c r="M167" s="17">
        <v>0</v>
      </c>
      <c r="N167" s="17"/>
    </row>
    <row r="168" spans="1:14" x14ac:dyDescent="0.25">
      <c r="A168" s="62" t="s">
        <v>31</v>
      </c>
      <c r="B168" s="83"/>
      <c r="C168" s="18">
        <f>C166+C167</f>
        <v>0</v>
      </c>
      <c r="D168" s="18">
        <f>D166+D167</f>
        <v>0</v>
      </c>
      <c r="E168" s="16"/>
      <c r="F168" s="18">
        <f t="shared" ref="F168:I168" si="208">F166+F167</f>
        <v>0</v>
      </c>
      <c r="G168" s="18">
        <f t="shared" si="208"/>
        <v>0</v>
      </c>
      <c r="H168" s="18">
        <f t="shared" si="208"/>
        <v>0</v>
      </c>
      <c r="I168" s="18">
        <f t="shared" si="208"/>
        <v>0</v>
      </c>
      <c r="J168" s="18">
        <f t="shared" ref="J168" si="209">J166+J167</f>
        <v>0</v>
      </c>
      <c r="K168" s="16"/>
      <c r="L168" s="17">
        <f>SUM(L166:L167)</f>
        <v>0</v>
      </c>
      <c r="M168" s="17">
        <f>SUM(M166:M167)</f>
        <v>0</v>
      </c>
      <c r="N168" s="17"/>
    </row>
    <row r="169" spans="1:14" ht="15.75" customHeight="1" x14ac:dyDescent="0.25">
      <c r="A169" s="48" t="s">
        <v>73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50"/>
    </row>
    <row r="170" spans="1:14" x14ac:dyDescent="0.25">
      <c r="A170" s="35" t="s">
        <v>39</v>
      </c>
      <c r="B170" s="36"/>
      <c r="C170" s="16">
        <f>F170+I170+L170</f>
        <v>0</v>
      </c>
      <c r="D170" s="16">
        <f>G170+J170+M170</f>
        <v>0</v>
      </c>
      <c r="E170" s="16"/>
      <c r="F170" s="16"/>
      <c r="G170" s="16"/>
      <c r="H170" s="16"/>
      <c r="I170" s="16"/>
      <c r="J170" s="16"/>
      <c r="K170" s="16"/>
      <c r="L170" s="16">
        <v>0</v>
      </c>
      <c r="M170" s="16">
        <v>0</v>
      </c>
      <c r="N170" s="16"/>
    </row>
    <row r="171" spans="1:14" ht="30" customHeight="1" x14ac:dyDescent="0.25">
      <c r="A171" s="37" t="s">
        <v>46</v>
      </c>
      <c r="B171" s="36"/>
      <c r="C171" s="16">
        <f>F171+I171+L171</f>
        <v>92810.900000000009</v>
      </c>
      <c r="D171" s="16">
        <f>G171+J171+M171</f>
        <v>53168</v>
      </c>
      <c r="E171" s="16">
        <f t="shared" ref="E171:E172" si="210">D171/C171*100</f>
        <v>57.286374768480854</v>
      </c>
      <c r="F171" s="16"/>
      <c r="G171" s="16"/>
      <c r="H171" s="16"/>
      <c r="I171" s="16">
        <v>3720.8</v>
      </c>
      <c r="J171" s="16">
        <v>296.10000000000002</v>
      </c>
      <c r="K171" s="16"/>
      <c r="L171" s="16">
        <v>89090.1</v>
      </c>
      <c r="M171" s="16">
        <v>52871.9</v>
      </c>
      <c r="N171" s="16">
        <f t="shared" si="196"/>
        <v>59.346549167640397</v>
      </c>
    </row>
    <row r="172" spans="1:14" x14ac:dyDescent="0.25">
      <c r="A172" s="51" t="s">
        <v>31</v>
      </c>
      <c r="B172" s="82"/>
      <c r="C172" s="18">
        <f>C170+C171</f>
        <v>92810.900000000009</v>
      </c>
      <c r="D172" s="18">
        <f>D170+D171</f>
        <v>53168</v>
      </c>
      <c r="E172" s="18">
        <f t="shared" si="210"/>
        <v>57.286374768480854</v>
      </c>
      <c r="F172" s="18">
        <f t="shared" ref="F172:I172" si="211">F170+F171</f>
        <v>0</v>
      </c>
      <c r="G172" s="18">
        <f t="shared" si="211"/>
        <v>0</v>
      </c>
      <c r="H172" s="18">
        <f t="shared" si="211"/>
        <v>0</v>
      </c>
      <c r="I172" s="18">
        <f t="shared" si="211"/>
        <v>3720.8</v>
      </c>
      <c r="J172" s="18">
        <f t="shared" ref="J172" si="212">J170+J171</f>
        <v>296.10000000000002</v>
      </c>
      <c r="K172" s="18">
        <f t="shared" ref="K172" si="213">J172/I172*100</f>
        <v>7.9579660288110086</v>
      </c>
      <c r="L172" s="18">
        <f>SUM(L170:L171)</f>
        <v>89090.1</v>
      </c>
      <c r="M172" s="18">
        <f>SUM(M170:M171)</f>
        <v>52871.9</v>
      </c>
      <c r="N172" s="18">
        <f t="shared" si="196"/>
        <v>59.346549167640397</v>
      </c>
    </row>
    <row r="173" spans="1:14" ht="15.75" customHeight="1" x14ac:dyDescent="0.25">
      <c r="A173" s="40" t="s">
        <v>74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2"/>
    </row>
    <row r="174" spans="1:14" ht="31.5" customHeight="1" x14ac:dyDescent="0.25">
      <c r="A174" s="37" t="s">
        <v>46</v>
      </c>
      <c r="B174" s="36"/>
      <c r="C174" s="16">
        <f>F174+I174+L174</f>
        <v>1980</v>
      </c>
      <c r="D174" s="16">
        <f>G174+J174+M174</f>
        <v>1223.0999999999999</v>
      </c>
      <c r="E174" s="16">
        <f t="shared" ref="E174:E175" si="214">D174/C174*100</f>
        <v>61.772727272727266</v>
      </c>
      <c r="F174" s="16"/>
      <c r="G174" s="16"/>
      <c r="H174" s="16"/>
      <c r="I174" s="16"/>
      <c r="J174" s="16"/>
      <c r="K174" s="16"/>
      <c r="L174" s="16">
        <v>1980</v>
      </c>
      <c r="M174" s="16">
        <v>1223.0999999999999</v>
      </c>
      <c r="N174" s="16">
        <f t="shared" si="196"/>
        <v>61.772727272727266</v>
      </c>
    </row>
    <row r="175" spans="1:14" x14ac:dyDescent="0.25">
      <c r="A175" s="51" t="s">
        <v>31</v>
      </c>
      <c r="B175" s="82"/>
      <c r="C175" s="18">
        <f>C174</f>
        <v>1980</v>
      </c>
      <c r="D175" s="18">
        <f>D174</f>
        <v>1223.0999999999999</v>
      </c>
      <c r="E175" s="18">
        <f t="shared" si="214"/>
        <v>61.772727272727266</v>
      </c>
      <c r="F175" s="18">
        <f t="shared" ref="F175:I175" si="215">F174</f>
        <v>0</v>
      </c>
      <c r="G175" s="18">
        <f t="shared" si="215"/>
        <v>0</v>
      </c>
      <c r="H175" s="18">
        <f t="shared" si="215"/>
        <v>0</v>
      </c>
      <c r="I175" s="18">
        <f t="shared" si="215"/>
        <v>0</v>
      </c>
      <c r="J175" s="18">
        <f t="shared" ref="J175" si="216">J174</f>
        <v>0</v>
      </c>
      <c r="K175" s="18"/>
      <c r="L175" s="18">
        <f>SUM(L174)</f>
        <v>1980</v>
      </c>
      <c r="M175" s="18">
        <f>SUM(M174)</f>
        <v>1223.0999999999999</v>
      </c>
      <c r="N175" s="18">
        <f t="shared" si="196"/>
        <v>61.772727272727266</v>
      </c>
    </row>
    <row r="176" spans="1:14" ht="28.5" customHeight="1" x14ac:dyDescent="0.25">
      <c r="A176" s="40" t="s">
        <v>75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2"/>
    </row>
    <row r="177" spans="1:14" ht="31.5" customHeight="1" x14ac:dyDescent="0.25">
      <c r="A177" s="37" t="s">
        <v>46</v>
      </c>
      <c r="B177" s="36"/>
      <c r="C177" s="16">
        <f>F177+I177+L177</f>
        <v>550</v>
      </c>
      <c r="D177" s="16">
        <f>G177+J177+M177</f>
        <v>315.89999999999998</v>
      </c>
      <c r="E177" s="16">
        <f t="shared" ref="E177:E178" si="217">D177/C177*100</f>
        <v>57.43636363636363</v>
      </c>
      <c r="F177" s="16"/>
      <c r="G177" s="16"/>
      <c r="H177" s="16"/>
      <c r="I177" s="16"/>
      <c r="J177" s="16"/>
      <c r="K177" s="16"/>
      <c r="L177" s="16">
        <v>550</v>
      </c>
      <c r="M177" s="16">
        <v>315.89999999999998</v>
      </c>
      <c r="N177" s="16">
        <f t="shared" si="196"/>
        <v>57.43636363636363</v>
      </c>
    </row>
    <row r="178" spans="1:14" x14ac:dyDescent="0.25">
      <c r="A178" s="62" t="s">
        <v>31</v>
      </c>
      <c r="B178" s="83"/>
      <c r="C178" s="18">
        <f>C177</f>
        <v>550</v>
      </c>
      <c r="D178" s="18">
        <f>D177</f>
        <v>315.89999999999998</v>
      </c>
      <c r="E178" s="18">
        <f t="shared" si="217"/>
        <v>57.43636363636363</v>
      </c>
      <c r="F178" s="18">
        <f t="shared" ref="F178:G178" si="218">F177</f>
        <v>0</v>
      </c>
      <c r="G178" s="18">
        <f t="shared" si="218"/>
        <v>0</v>
      </c>
      <c r="H178" s="18"/>
      <c r="I178" s="18">
        <f t="shared" ref="I178:J178" si="219">I177</f>
        <v>0</v>
      </c>
      <c r="J178" s="18">
        <f t="shared" si="219"/>
        <v>0</v>
      </c>
      <c r="K178" s="18"/>
      <c r="L178" s="18">
        <f>SUM(L177)</f>
        <v>550</v>
      </c>
      <c r="M178" s="18">
        <f>SUM(M177)</f>
        <v>315.89999999999998</v>
      </c>
      <c r="N178" s="18">
        <f t="shared" si="196"/>
        <v>57.43636363636363</v>
      </c>
    </row>
    <row r="179" spans="1:14" ht="15.75" customHeight="1" x14ac:dyDescent="0.25">
      <c r="A179" s="48" t="s">
        <v>76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50"/>
    </row>
    <row r="180" spans="1:14" ht="28.5" customHeight="1" x14ac:dyDescent="0.25">
      <c r="A180" s="37" t="s">
        <v>46</v>
      </c>
      <c r="B180" s="36"/>
      <c r="C180" s="16">
        <f>F180+I180+L180</f>
        <v>1500</v>
      </c>
      <c r="D180" s="16">
        <f>G180+J180+M180</f>
        <v>1000</v>
      </c>
      <c r="E180" s="16">
        <f t="shared" ref="E180:E182" si="220">D180/C180*100</f>
        <v>66.666666666666657</v>
      </c>
      <c r="F180" s="16"/>
      <c r="G180" s="16"/>
      <c r="H180" s="16"/>
      <c r="I180" s="16"/>
      <c r="J180" s="16"/>
      <c r="K180" s="16"/>
      <c r="L180" s="16">
        <v>1500</v>
      </c>
      <c r="M180" s="16">
        <v>1000</v>
      </c>
      <c r="N180" s="16">
        <f t="shared" si="196"/>
        <v>66.666666666666657</v>
      </c>
    </row>
    <row r="181" spans="1:14" x14ac:dyDescent="0.25">
      <c r="A181" s="62" t="s">
        <v>31</v>
      </c>
      <c r="B181" s="83"/>
      <c r="C181" s="18">
        <f>C180</f>
        <v>1500</v>
      </c>
      <c r="D181" s="18">
        <f>D180</f>
        <v>1000</v>
      </c>
      <c r="E181" s="18">
        <f t="shared" si="220"/>
        <v>66.666666666666657</v>
      </c>
      <c r="F181" s="18">
        <f t="shared" ref="F181:I181" si="221">F180</f>
        <v>0</v>
      </c>
      <c r="G181" s="18">
        <f t="shared" si="221"/>
        <v>0</v>
      </c>
      <c r="H181" s="18">
        <f t="shared" si="221"/>
        <v>0</v>
      </c>
      <c r="I181" s="18">
        <f t="shared" si="221"/>
        <v>0</v>
      </c>
      <c r="J181" s="18">
        <f t="shared" ref="J181" si="222">J180</f>
        <v>0</v>
      </c>
      <c r="K181" s="18"/>
      <c r="L181" s="18">
        <f>SUM(L180)</f>
        <v>1500</v>
      </c>
      <c r="M181" s="18">
        <f>SUM(M180)</f>
        <v>1000</v>
      </c>
      <c r="N181" s="16">
        <f t="shared" si="196"/>
        <v>66.666666666666657</v>
      </c>
    </row>
    <row r="182" spans="1:14" x14ac:dyDescent="0.25">
      <c r="A182" s="62" t="s">
        <v>53</v>
      </c>
      <c r="B182" s="81"/>
      <c r="C182" s="8">
        <f>C164+C168+C172+C175+C178+C181</f>
        <v>99126.900000000009</v>
      </c>
      <c r="D182" s="8">
        <f>D164+D168+D172+D175+D178+D181</f>
        <v>57044.6</v>
      </c>
      <c r="E182" s="8">
        <f t="shared" si="220"/>
        <v>57.547043234480242</v>
      </c>
      <c r="F182" s="8">
        <f t="shared" ref="F182:I182" si="223">F164+F168+F172+F175+F178+F181</f>
        <v>0</v>
      </c>
      <c r="G182" s="8">
        <f t="shared" si="223"/>
        <v>0</v>
      </c>
      <c r="H182" s="8">
        <f t="shared" si="223"/>
        <v>0</v>
      </c>
      <c r="I182" s="8">
        <f t="shared" si="223"/>
        <v>3720.8</v>
      </c>
      <c r="J182" s="8">
        <f t="shared" ref="J182" si="224">J164+J168+J172+J175+J178+J181</f>
        <v>296.10000000000002</v>
      </c>
      <c r="K182" s="8">
        <f t="shared" ref="K182" si="225">J182/I182*100</f>
        <v>7.9579660288110086</v>
      </c>
      <c r="L182" s="8">
        <f t="shared" ref="L182:M182" si="226">L164+L168+L172+L175+L178+L181</f>
        <v>95406.1</v>
      </c>
      <c r="M182" s="8">
        <f t="shared" si="226"/>
        <v>56748.5</v>
      </c>
      <c r="N182" s="8">
        <f t="shared" si="196"/>
        <v>59.480997546278481</v>
      </c>
    </row>
    <row r="183" spans="1:14" ht="15.75" customHeight="1" x14ac:dyDescent="0.35">
      <c r="A183" s="26" t="s">
        <v>25</v>
      </c>
      <c r="B183" s="59" t="s">
        <v>10</v>
      </c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1"/>
    </row>
    <row r="184" spans="1:14" ht="15.75" customHeight="1" x14ac:dyDescent="0.25">
      <c r="A184" s="48" t="s">
        <v>77</v>
      </c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50"/>
    </row>
    <row r="185" spans="1:14" x14ac:dyDescent="0.25">
      <c r="A185" s="35" t="s">
        <v>39</v>
      </c>
      <c r="B185" s="36"/>
      <c r="C185" s="16">
        <f>F185+I185+L185</f>
        <v>800</v>
      </c>
      <c r="D185" s="16">
        <f>G185+J185+M185</f>
        <v>423.3</v>
      </c>
      <c r="E185" s="16">
        <f t="shared" ref="E185:E186" si="227">D185/C185*100</f>
        <v>52.912500000000009</v>
      </c>
      <c r="F185" s="16"/>
      <c r="G185" s="16"/>
      <c r="H185" s="16"/>
      <c r="I185" s="16"/>
      <c r="J185" s="16"/>
      <c r="K185" s="16"/>
      <c r="L185" s="17">
        <v>800</v>
      </c>
      <c r="M185" s="17">
        <v>423.3</v>
      </c>
      <c r="N185" s="17">
        <f t="shared" si="196"/>
        <v>52.912500000000009</v>
      </c>
    </row>
    <row r="186" spans="1:14" x14ac:dyDescent="0.25">
      <c r="A186" s="43" t="s">
        <v>40</v>
      </c>
      <c r="B186" s="44"/>
      <c r="C186" s="18">
        <f>C185</f>
        <v>800</v>
      </c>
      <c r="D186" s="18">
        <f>D185</f>
        <v>423.3</v>
      </c>
      <c r="E186" s="18">
        <f t="shared" si="227"/>
        <v>52.912500000000009</v>
      </c>
      <c r="F186" s="18">
        <f t="shared" ref="F186:G186" si="228">F185</f>
        <v>0</v>
      </c>
      <c r="G186" s="18">
        <f t="shared" si="228"/>
        <v>0</v>
      </c>
      <c r="H186" s="18"/>
      <c r="I186" s="18">
        <f t="shared" ref="I186:J186" si="229">I185</f>
        <v>0</v>
      </c>
      <c r="J186" s="18">
        <f t="shared" si="229"/>
        <v>0</v>
      </c>
      <c r="K186" s="18"/>
      <c r="L186" s="18">
        <f>SUM(L185)</f>
        <v>800</v>
      </c>
      <c r="M186" s="18">
        <f>SUM(M185)</f>
        <v>423.3</v>
      </c>
      <c r="N186" s="17">
        <f t="shared" si="196"/>
        <v>52.912500000000009</v>
      </c>
    </row>
    <row r="187" spans="1:14" ht="15.75" customHeight="1" x14ac:dyDescent="0.25">
      <c r="A187" s="48" t="s">
        <v>78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50"/>
    </row>
    <row r="188" spans="1:14" x14ac:dyDescent="0.25">
      <c r="A188" s="35" t="s">
        <v>39</v>
      </c>
      <c r="B188" s="36"/>
      <c r="C188" s="16">
        <f>F188+I188+L188</f>
        <v>120</v>
      </c>
      <c r="D188" s="16">
        <f>G188+J188+M188</f>
        <v>45</v>
      </c>
      <c r="E188" s="16">
        <f t="shared" ref="E188:E190" si="230">D188/C188*100</f>
        <v>37.5</v>
      </c>
      <c r="F188" s="16"/>
      <c r="G188" s="16"/>
      <c r="H188" s="16"/>
      <c r="I188" s="16"/>
      <c r="J188" s="16"/>
      <c r="K188" s="16"/>
      <c r="L188" s="17">
        <v>120</v>
      </c>
      <c r="M188" s="17">
        <v>45</v>
      </c>
      <c r="N188" s="17">
        <f t="shared" si="196"/>
        <v>37.5</v>
      </c>
    </row>
    <row r="189" spans="1:14" x14ac:dyDescent="0.25">
      <c r="A189" s="37" t="s">
        <v>87</v>
      </c>
      <c r="B189" s="86"/>
      <c r="C189" s="16">
        <f>F189+I189+L189</f>
        <v>737</v>
      </c>
      <c r="D189" s="16">
        <f>G189+J189+M189</f>
        <v>320</v>
      </c>
      <c r="E189" s="16">
        <f t="shared" si="230"/>
        <v>43.419267299864316</v>
      </c>
      <c r="F189" s="16"/>
      <c r="G189" s="16"/>
      <c r="H189" s="16"/>
      <c r="I189" s="16"/>
      <c r="J189" s="16"/>
      <c r="K189" s="16"/>
      <c r="L189" s="17">
        <v>737</v>
      </c>
      <c r="M189" s="17">
        <v>320</v>
      </c>
      <c r="N189" s="17">
        <f t="shared" si="196"/>
        <v>43.419267299864316</v>
      </c>
    </row>
    <row r="190" spans="1:14" x14ac:dyDescent="0.25">
      <c r="A190" s="43" t="s">
        <v>40</v>
      </c>
      <c r="B190" s="44"/>
      <c r="C190" s="18">
        <f>C188+C189</f>
        <v>857</v>
      </c>
      <c r="D190" s="18">
        <f>D188+D189</f>
        <v>365</v>
      </c>
      <c r="E190" s="18">
        <f t="shared" si="230"/>
        <v>42.590431738623103</v>
      </c>
      <c r="F190" s="18">
        <f>F188+F189</f>
        <v>0</v>
      </c>
      <c r="G190" s="18">
        <f>G188+G189</f>
        <v>0</v>
      </c>
      <c r="H190" s="18"/>
      <c r="I190" s="18">
        <f>I188+I189</f>
        <v>0</v>
      </c>
      <c r="J190" s="18">
        <f>J188+J189</f>
        <v>0</v>
      </c>
      <c r="K190" s="18"/>
      <c r="L190" s="18">
        <f>L188+L189</f>
        <v>857</v>
      </c>
      <c r="M190" s="18">
        <f>M188+M189</f>
        <v>365</v>
      </c>
      <c r="N190" s="17">
        <f t="shared" si="196"/>
        <v>42.590431738623103</v>
      </c>
    </row>
    <row r="191" spans="1:14" ht="31.5" customHeight="1" x14ac:dyDescent="0.25">
      <c r="A191" s="78" t="s">
        <v>79</v>
      </c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80"/>
    </row>
    <row r="192" spans="1:14" x14ac:dyDescent="0.25">
      <c r="A192" s="35" t="s">
        <v>39</v>
      </c>
      <c r="B192" s="36"/>
      <c r="C192" s="16">
        <f>F192+I192+L192</f>
        <v>237.1</v>
      </c>
      <c r="D192" s="16">
        <f>G192+J192+M192</f>
        <v>237.1</v>
      </c>
      <c r="E192" s="16">
        <f t="shared" ref="E192:E194" si="231">D192/C192*100</f>
        <v>100</v>
      </c>
      <c r="F192" s="16"/>
      <c r="G192" s="16"/>
      <c r="H192" s="16"/>
      <c r="I192" s="16"/>
      <c r="J192" s="16"/>
      <c r="K192" s="16"/>
      <c r="L192" s="16">
        <v>237.1</v>
      </c>
      <c r="M192" s="16">
        <v>237.1</v>
      </c>
      <c r="N192" s="16">
        <f t="shared" si="196"/>
        <v>100</v>
      </c>
    </row>
    <row r="193" spans="1:14" x14ac:dyDescent="0.25">
      <c r="A193" s="43" t="s">
        <v>40</v>
      </c>
      <c r="B193" s="44"/>
      <c r="C193" s="18">
        <f>C192</f>
        <v>237.1</v>
      </c>
      <c r="D193" s="18">
        <f>D192</f>
        <v>237.1</v>
      </c>
      <c r="E193" s="18">
        <f t="shared" si="231"/>
        <v>100</v>
      </c>
      <c r="F193" s="18">
        <f t="shared" ref="F193:G193" si="232">F192</f>
        <v>0</v>
      </c>
      <c r="G193" s="18">
        <f t="shared" si="232"/>
        <v>0</v>
      </c>
      <c r="H193" s="18"/>
      <c r="I193" s="18">
        <f t="shared" ref="I193:J193" si="233">I192</f>
        <v>0</v>
      </c>
      <c r="J193" s="18">
        <f t="shared" si="233"/>
        <v>0</v>
      </c>
      <c r="K193" s="18"/>
      <c r="L193" s="18">
        <f>SUM(L192)</f>
        <v>237.1</v>
      </c>
      <c r="M193" s="18">
        <f>SUM(M192)</f>
        <v>237.1</v>
      </c>
      <c r="N193" s="16">
        <f t="shared" si="196"/>
        <v>100</v>
      </c>
    </row>
    <row r="194" spans="1:14" x14ac:dyDescent="0.25">
      <c r="A194" s="62" t="s">
        <v>53</v>
      </c>
      <c r="B194" s="81"/>
      <c r="C194" s="8">
        <f>C186+C190+C193</f>
        <v>1894.1</v>
      </c>
      <c r="D194" s="8">
        <f>D186+D190+D193</f>
        <v>1025.3999999999999</v>
      </c>
      <c r="E194" s="8">
        <f t="shared" si="231"/>
        <v>54.13652922232194</v>
      </c>
      <c r="F194" s="8">
        <f t="shared" ref="F194:G194" si="234">F186+F190+F193</f>
        <v>0</v>
      </c>
      <c r="G194" s="8">
        <f t="shared" si="234"/>
        <v>0</v>
      </c>
      <c r="H194" s="8"/>
      <c r="I194" s="8">
        <f t="shared" ref="I194:M194" si="235">I186+I190+I193</f>
        <v>0</v>
      </c>
      <c r="J194" s="8">
        <f t="shared" si="235"/>
        <v>0</v>
      </c>
      <c r="K194" s="8"/>
      <c r="L194" s="8">
        <f t="shared" si="235"/>
        <v>1894.1</v>
      </c>
      <c r="M194" s="8">
        <f t="shared" si="235"/>
        <v>1025.3999999999999</v>
      </c>
      <c r="N194" s="8">
        <f t="shared" si="196"/>
        <v>54.13652922232194</v>
      </c>
    </row>
    <row r="195" spans="1:14" ht="15.75" customHeight="1" x14ac:dyDescent="0.35">
      <c r="A195" s="26">
        <v>10</v>
      </c>
      <c r="B195" s="59" t="s">
        <v>11</v>
      </c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1"/>
    </row>
    <row r="196" spans="1:14" ht="15.75" customHeight="1" x14ac:dyDescent="0.25">
      <c r="A196" s="40" t="s">
        <v>81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2"/>
    </row>
    <row r="197" spans="1:14" ht="30" customHeight="1" x14ac:dyDescent="0.25">
      <c r="A197" s="84" t="s">
        <v>44</v>
      </c>
      <c r="B197" s="85"/>
      <c r="C197" s="16">
        <f>F197+I197+L197</f>
        <v>50</v>
      </c>
      <c r="D197" s="16">
        <f>G197+J197+M197</f>
        <v>24.3</v>
      </c>
      <c r="E197" s="16">
        <f t="shared" ref="E197:E199" si="236">D197/C197*100</f>
        <v>48.6</v>
      </c>
      <c r="F197" s="16"/>
      <c r="G197" s="16"/>
      <c r="H197" s="16"/>
      <c r="I197" s="16"/>
      <c r="J197" s="16"/>
      <c r="K197" s="16"/>
      <c r="L197" s="16">
        <v>50</v>
      </c>
      <c r="M197" s="16">
        <v>24.3</v>
      </c>
      <c r="N197" s="16">
        <f t="shared" si="196"/>
        <v>48.6</v>
      </c>
    </row>
    <row r="198" spans="1:14" ht="30.75" customHeight="1" x14ac:dyDescent="0.25">
      <c r="A198" s="37" t="s">
        <v>58</v>
      </c>
      <c r="B198" s="36"/>
      <c r="C198" s="16">
        <f>F198+I198+L198</f>
        <v>372.5</v>
      </c>
      <c r="D198" s="16">
        <f>G198+J198+M198</f>
        <v>290</v>
      </c>
      <c r="E198" s="16">
        <f t="shared" si="236"/>
        <v>77.852348993288587</v>
      </c>
      <c r="F198" s="16"/>
      <c r="G198" s="16"/>
      <c r="H198" s="16"/>
      <c r="I198" s="16"/>
      <c r="J198" s="16"/>
      <c r="K198" s="16"/>
      <c r="L198" s="16">
        <v>372.5</v>
      </c>
      <c r="M198" s="16">
        <v>290</v>
      </c>
      <c r="N198" s="16">
        <f t="shared" si="196"/>
        <v>77.852348993288587</v>
      </c>
    </row>
    <row r="199" spans="1:14" x14ac:dyDescent="0.25">
      <c r="A199" s="51" t="s">
        <v>31</v>
      </c>
      <c r="B199" s="82"/>
      <c r="C199" s="18">
        <f>C198+C197</f>
        <v>422.5</v>
      </c>
      <c r="D199" s="18">
        <f>D198+D197</f>
        <v>314.3</v>
      </c>
      <c r="E199" s="18">
        <f t="shared" si="236"/>
        <v>74.390532544378701</v>
      </c>
      <c r="F199" s="18">
        <f t="shared" ref="F199:G199" si="237">F198+F197</f>
        <v>0</v>
      </c>
      <c r="G199" s="18">
        <f t="shared" si="237"/>
        <v>0</v>
      </c>
      <c r="H199" s="18"/>
      <c r="I199" s="18">
        <f t="shared" ref="I199:J199" si="238">I198+I197</f>
        <v>0</v>
      </c>
      <c r="J199" s="18">
        <f t="shared" si="238"/>
        <v>0</v>
      </c>
      <c r="K199" s="18"/>
      <c r="L199" s="18">
        <f>SUM(L197:L198)</f>
        <v>422.5</v>
      </c>
      <c r="M199" s="18">
        <f>SUM(M197:M198)</f>
        <v>314.3</v>
      </c>
      <c r="N199" s="18">
        <f t="shared" si="196"/>
        <v>74.390532544378701</v>
      </c>
    </row>
    <row r="200" spans="1:14" ht="15.75" customHeight="1" x14ac:dyDescent="0.25">
      <c r="A200" s="48" t="s">
        <v>82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50"/>
    </row>
    <row r="201" spans="1:14" ht="30.75" customHeight="1" x14ac:dyDescent="0.25">
      <c r="A201" s="37" t="s">
        <v>58</v>
      </c>
      <c r="B201" s="36"/>
      <c r="C201" s="16">
        <f>F201+I201+L201</f>
        <v>3150</v>
      </c>
      <c r="D201" s="16">
        <f>G201+J201+M201</f>
        <v>1659</v>
      </c>
      <c r="E201" s="16">
        <f t="shared" ref="E201:E202" si="239">D201/C201*100</f>
        <v>52.666666666666664</v>
      </c>
      <c r="F201" s="16"/>
      <c r="G201" s="16"/>
      <c r="H201" s="16"/>
      <c r="I201" s="16"/>
      <c r="J201" s="16"/>
      <c r="K201" s="16"/>
      <c r="L201" s="16">
        <v>3150</v>
      </c>
      <c r="M201" s="16">
        <v>1659</v>
      </c>
      <c r="N201" s="16">
        <f t="shared" si="196"/>
        <v>52.666666666666664</v>
      </c>
    </row>
    <row r="202" spans="1:14" x14ac:dyDescent="0.25">
      <c r="A202" s="51" t="s">
        <v>31</v>
      </c>
      <c r="B202" s="82"/>
      <c r="C202" s="18">
        <f>C201</f>
        <v>3150</v>
      </c>
      <c r="D202" s="18">
        <f>D201</f>
        <v>1659</v>
      </c>
      <c r="E202" s="18">
        <f t="shared" si="239"/>
        <v>52.666666666666664</v>
      </c>
      <c r="F202" s="18">
        <f t="shared" ref="F202:G202" si="240">F201</f>
        <v>0</v>
      </c>
      <c r="G202" s="18">
        <f t="shared" si="240"/>
        <v>0</v>
      </c>
      <c r="H202" s="18"/>
      <c r="I202" s="18">
        <f t="shared" ref="I202:J202" si="241">I201</f>
        <v>0</v>
      </c>
      <c r="J202" s="18">
        <f t="shared" si="241"/>
        <v>0</v>
      </c>
      <c r="K202" s="18"/>
      <c r="L202" s="18">
        <f>SUM(L201)</f>
        <v>3150</v>
      </c>
      <c r="M202" s="18">
        <f>SUM(M201)</f>
        <v>1659</v>
      </c>
      <c r="N202" s="18">
        <f t="shared" si="196"/>
        <v>52.666666666666664</v>
      </c>
    </row>
    <row r="203" spans="1:14" ht="15.75" customHeight="1" x14ac:dyDescent="0.25">
      <c r="A203" s="40" t="s">
        <v>83</v>
      </c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2"/>
    </row>
    <row r="204" spans="1:14" ht="28.5" customHeight="1" x14ac:dyDescent="0.25">
      <c r="A204" s="37" t="s">
        <v>58</v>
      </c>
      <c r="B204" s="36"/>
      <c r="C204" s="16">
        <f>F204+I204+L204</f>
        <v>2500</v>
      </c>
      <c r="D204" s="16">
        <f>G204+J204+M204</f>
        <v>1428.3</v>
      </c>
      <c r="E204" s="16">
        <f t="shared" ref="E204:E206" si="242">D204/C204*100</f>
        <v>57.131999999999991</v>
      </c>
      <c r="F204" s="16"/>
      <c r="G204" s="16"/>
      <c r="H204" s="16"/>
      <c r="I204" s="16"/>
      <c r="J204" s="16"/>
      <c r="K204" s="16"/>
      <c r="L204" s="16">
        <v>2500</v>
      </c>
      <c r="M204" s="16">
        <v>1428.3</v>
      </c>
      <c r="N204" s="16">
        <f t="shared" si="196"/>
        <v>57.131999999999991</v>
      </c>
    </row>
    <row r="205" spans="1:14" x14ac:dyDescent="0.25">
      <c r="A205" s="51" t="s">
        <v>31</v>
      </c>
      <c r="B205" s="82"/>
      <c r="C205" s="18">
        <f>C204</f>
        <v>2500</v>
      </c>
      <c r="D205" s="18">
        <f>D204</f>
        <v>1428.3</v>
      </c>
      <c r="E205" s="18">
        <f t="shared" si="242"/>
        <v>57.131999999999991</v>
      </c>
      <c r="F205" s="18">
        <f t="shared" ref="F205:G205" si="243">F204</f>
        <v>0</v>
      </c>
      <c r="G205" s="18">
        <f t="shared" si="243"/>
        <v>0</v>
      </c>
      <c r="H205" s="18"/>
      <c r="I205" s="18">
        <f t="shared" ref="I205:J205" si="244">I204</f>
        <v>0</v>
      </c>
      <c r="J205" s="18">
        <f t="shared" si="244"/>
        <v>0</v>
      </c>
      <c r="K205" s="18"/>
      <c r="L205" s="18">
        <f>SUM(L204)</f>
        <v>2500</v>
      </c>
      <c r="M205" s="18">
        <f>SUM(M204)</f>
        <v>1428.3</v>
      </c>
      <c r="N205" s="18">
        <f t="shared" si="196"/>
        <v>57.131999999999991</v>
      </c>
    </row>
    <row r="206" spans="1:14" x14ac:dyDescent="0.25">
      <c r="A206" s="62" t="s">
        <v>53</v>
      </c>
      <c r="B206" s="81"/>
      <c r="C206" s="8">
        <f>C199+C202+C205</f>
        <v>6072.5</v>
      </c>
      <c r="D206" s="8">
        <f>D199+D202+D205</f>
        <v>3401.6</v>
      </c>
      <c r="E206" s="16">
        <f t="shared" si="242"/>
        <v>56.016467682173733</v>
      </c>
      <c r="F206" s="8">
        <f>F199+F202+F205</f>
        <v>0</v>
      </c>
      <c r="G206" s="8">
        <f>G199+G202+G205</f>
        <v>0</v>
      </c>
      <c r="H206" s="16"/>
      <c r="I206" s="8">
        <f>I199+I202+I205</f>
        <v>0</v>
      </c>
      <c r="J206" s="8">
        <f>J199+J202+J205</f>
        <v>0</v>
      </c>
      <c r="K206" s="16"/>
      <c r="L206" s="8">
        <f>L199+L202+L205</f>
        <v>6072.5</v>
      </c>
      <c r="M206" s="8">
        <f>M199+M202+M205</f>
        <v>3401.6</v>
      </c>
      <c r="N206" s="8">
        <f t="shared" si="196"/>
        <v>56.016467682173733</v>
      </c>
    </row>
    <row r="207" spans="1:14" ht="15.75" customHeight="1" x14ac:dyDescent="0.25">
      <c r="A207" s="26">
        <v>11</v>
      </c>
      <c r="B207" s="45" t="s">
        <v>12</v>
      </c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7"/>
    </row>
    <row r="208" spans="1:14" ht="15.75" customHeight="1" x14ac:dyDescent="0.25">
      <c r="A208" s="40" t="s">
        <v>84</v>
      </c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2"/>
    </row>
    <row r="209" spans="1:14" x14ac:dyDescent="0.25">
      <c r="A209" s="35" t="s">
        <v>39</v>
      </c>
      <c r="B209" s="36"/>
      <c r="C209" s="16">
        <f>F209+I209+L209</f>
        <v>1350</v>
      </c>
      <c r="D209" s="16">
        <f>G209+J209+M209</f>
        <v>739</v>
      </c>
      <c r="E209" s="16">
        <f t="shared" ref="E209:E210" si="245">D209/C209*100</f>
        <v>54.740740740740748</v>
      </c>
      <c r="F209" s="16"/>
      <c r="G209" s="16"/>
      <c r="H209" s="16"/>
      <c r="I209" s="16"/>
      <c r="J209" s="16"/>
      <c r="K209" s="16"/>
      <c r="L209" s="16">
        <v>1350</v>
      </c>
      <c r="M209" s="16">
        <v>739</v>
      </c>
      <c r="N209" s="16">
        <f t="shared" si="196"/>
        <v>54.740740740740748</v>
      </c>
    </row>
    <row r="210" spans="1:14" x14ac:dyDescent="0.25">
      <c r="A210" s="51" t="s">
        <v>31</v>
      </c>
      <c r="B210" s="82"/>
      <c r="C210" s="34">
        <f>C209</f>
        <v>1350</v>
      </c>
      <c r="D210" s="34">
        <f>D209</f>
        <v>739</v>
      </c>
      <c r="E210" s="18">
        <f t="shared" si="245"/>
        <v>54.740740740740748</v>
      </c>
      <c r="F210" s="34">
        <f t="shared" ref="F210:G210" si="246">F209</f>
        <v>0</v>
      </c>
      <c r="G210" s="34">
        <f t="shared" si="246"/>
        <v>0</v>
      </c>
      <c r="H210" s="18"/>
      <c r="I210" s="34">
        <f t="shared" ref="I210:J210" si="247">I209</f>
        <v>0</v>
      </c>
      <c r="J210" s="34">
        <f t="shared" si="247"/>
        <v>0</v>
      </c>
      <c r="K210" s="18"/>
      <c r="L210" s="18">
        <f>SUM(L209)</f>
        <v>1350</v>
      </c>
      <c r="M210" s="18">
        <f>SUM(M209)</f>
        <v>739</v>
      </c>
      <c r="N210" s="18">
        <f t="shared" si="196"/>
        <v>54.740740740740748</v>
      </c>
    </row>
    <row r="211" spans="1:14" ht="15.75" customHeight="1" x14ac:dyDescent="0.25">
      <c r="A211" s="40" t="s">
        <v>85</v>
      </c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2"/>
    </row>
    <row r="212" spans="1:14" x14ac:dyDescent="0.25">
      <c r="A212" s="35" t="s">
        <v>39</v>
      </c>
      <c r="B212" s="36"/>
      <c r="C212" s="16">
        <f>F212+I212+L212</f>
        <v>1050</v>
      </c>
      <c r="D212" s="16">
        <f>G212+J212+M212</f>
        <v>1045.8</v>
      </c>
      <c r="E212" s="16">
        <f t="shared" ref="E212:E214" si="248">D212/C212*100</f>
        <v>99.6</v>
      </c>
      <c r="F212" s="16"/>
      <c r="G212" s="16"/>
      <c r="H212" s="16"/>
      <c r="I212" s="16"/>
      <c r="J212" s="16"/>
      <c r="K212" s="16"/>
      <c r="L212" s="16">
        <v>1050</v>
      </c>
      <c r="M212" s="16">
        <v>1045.8</v>
      </c>
      <c r="N212" s="16">
        <f t="shared" si="196"/>
        <v>99.6</v>
      </c>
    </row>
    <row r="213" spans="1:14" x14ac:dyDescent="0.25">
      <c r="A213" s="51" t="s">
        <v>31</v>
      </c>
      <c r="B213" s="82"/>
      <c r="C213" s="18">
        <f>C212</f>
        <v>1050</v>
      </c>
      <c r="D213" s="18">
        <f>D212</f>
        <v>1045.8</v>
      </c>
      <c r="E213" s="18">
        <f t="shared" si="248"/>
        <v>99.6</v>
      </c>
      <c r="F213" s="18">
        <f t="shared" ref="F213:G213" si="249">F212</f>
        <v>0</v>
      </c>
      <c r="G213" s="18">
        <f t="shared" si="249"/>
        <v>0</v>
      </c>
      <c r="H213" s="18"/>
      <c r="I213" s="18">
        <f t="shared" ref="I213:J213" si="250">I212</f>
        <v>0</v>
      </c>
      <c r="J213" s="18">
        <f t="shared" si="250"/>
        <v>0</v>
      </c>
      <c r="K213" s="18"/>
      <c r="L213" s="18">
        <f>SUM(L212)</f>
        <v>1050</v>
      </c>
      <c r="M213" s="18">
        <f>SUM(M212)</f>
        <v>1045.8</v>
      </c>
      <c r="N213" s="18">
        <f t="shared" si="196"/>
        <v>99.6</v>
      </c>
    </row>
    <row r="214" spans="1:14" x14ac:dyDescent="0.25">
      <c r="A214" s="62" t="s">
        <v>53</v>
      </c>
      <c r="B214" s="81"/>
      <c r="C214" s="8">
        <f>C210+C213</f>
        <v>2400</v>
      </c>
      <c r="D214" s="8">
        <f>D210+D213</f>
        <v>1784.8</v>
      </c>
      <c r="E214" s="8">
        <f t="shared" si="248"/>
        <v>74.366666666666674</v>
      </c>
      <c r="F214" s="8">
        <f t="shared" ref="F214:G214" si="251">F210+F213</f>
        <v>0</v>
      </c>
      <c r="G214" s="8">
        <f t="shared" si="251"/>
        <v>0</v>
      </c>
      <c r="H214" s="8"/>
      <c r="I214" s="8">
        <f t="shared" ref="I214:M214" si="252">I210+I213</f>
        <v>0</v>
      </c>
      <c r="J214" s="8">
        <f t="shared" si="252"/>
        <v>0</v>
      </c>
      <c r="K214" s="8"/>
      <c r="L214" s="8">
        <f t="shared" si="252"/>
        <v>2400</v>
      </c>
      <c r="M214" s="8">
        <f t="shared" si="252"/>
        <v>1784.8</v>
      </c>
      <c r="N214" s="8">
        <f t="shared" si="196"/>
        <v>74.366666666666674</v>
      </c>
    </row>
    <row r="215" spans="1:14" ht="15.75" customHeight="1" x14ac:dyDescent="0.25">
      <c r="A215" s="26">
        <v>12</v>
      </c>
      <c r="B215" s="45" t="s">
        <v>13</v>
      </c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7"/>
    </row>
    <row r="216" spans="1:14" ht="15.75" customHeight="1" x14ac:dyDescent="0.25">
      <c r="A216" s="48" t="s">
        <v>86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50"/>
    </row>
    <row r="217" spans="1:14" ht="30.75" customHeight="1" x14ac:dyDescent="0.25">
      <c r="A217" s="37" t="s">
        <v>87</v>
      </c>
      <c r="B217" s="91"/>
      <c r="C217" s="16">
        <f>F217+I217+L217</f>
        <v>4874.2</v>
      </c>
      <c r="D217" s="16">
        <f>G217+J217+M217</f>
        <v>2931.9</v>
      </c>
      <c r="E217" s="16">
        <f t="shared" ref="E217:E218" si="253">D217/C217*100</f>
        <v>60.151409462065573</v>
      </c>
      <c r="F217" s="16"/>
      <c r="G217" s="16"/>
      <c r="H217" s="16"/>
      <c r="I217" s="16">
        <v>588.70000000000005</v>
      </c>
      <c r="J217" s="16">
        <v>347.9</v>
      </c>
      <c r="K217" s="16">
        <f t="shared" ref="K217:K218" si="254">J217/I217*100</f>
        <v>59.096313912009499</v>
      </c>
      <c r="L217" s="16">
        <v>4285.5</v>
      </c>
      <c r="M217" s="16">
        <v>2584</v>
      </c>
      <c r="N217" s="16">
        <f t="shared" si="196"/>
        <v>60.296348150740876</v>
      </c>
    </row>
    <row r="218" spans="1:14" x14ac:dyDescent="0.25">
      <c r="A218" s="51" t="s">
        <v>31</v>
      </c>
      <c r="B218" s="82"/>
      <c r="C218" s="18">
        <f>C217</f>
        <v>4874.2</v>
      </c>
      <c r="D218" s="18">
        <f>D217</f>
        <v>2931.9</v>
      </c>
      <c r="E218" s="18">
        <f t="shared" si="253"/>
        <v>60.151409462065573</v>
      </c>
      <c r="F218" s="18">
        <f t="shared" ref="F218:G218" si="255">F217</f>
        <v>0</v>
      </c>
      <c r="G218" s="18">
        <f t="shared" si="255"/>
        <v>0</v>
      </c>
      <c r="H218" s="18"/>
      <c r="I218" s="18">
        <f t="shared" ref="I218:J218" si="256">I217</f>
        <v>588.70000000000005</v>
      </c>
      <c r="J218" s="18">
        <f t="shared" si="256"/>
        <v>347.9</v>
      </c>
      <c r="K218" s="18">
        <f t="shared" si="254"/>
        <v>59.096313912009499</v>
      </c>
      <c r="L218" s="18">
        <f>SUM(L217)</f>
        <v>4285.5</v>
      </c>
      <c r="M218" s="18">
        <f>SUM(M217)</f>
        <v>2584</v>
      </c>
      <c r="N218" s="18">
        <f t="shared" si="196"/>
        <v>60.296348150740876</v>
      </c>
    </row>
    <row r="219" spans="1:14" ht="15.75" customHeight="1" x14ac:dyDescent="0.25">
      <c r="A219" s="48" t="s">
        <v>88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50"/>
    </row>
    <row r="220" spans="1:14" ht="30.75" customHeight="1" x14ac:dyDescent="0.25">
      <c r="A220" s="37" t="s">
        <v>87</v>
      </c>
      <c r="B220" s="91"/>
      <c r="C220" s="16">
        <f>F220+I220+L220</f>
        <v>5897.4</v>
      </c>
      <c r="D220" s="16">
        <f>G220+J220+M220</f>
        <v>5897.4</v>
      </c>
      <c r="E220" s="16">
        <f t="shared" ref="E220:E221" si="257">D220/C220*100</f>
        <v>100</v>
      </c>
      <c r="F220" s="16"/>
      <c r="G220" s="16"/>
      <c r="H220" s="16"/>
      <c r="I220" s="16">
        <v>5897.4</v>
      </c>
      <c r="J220" s="16">
        <v>5897.4</v>
      </c>
      <c r="K220" s="16">
        <f t="shared" ref="K220:K221" si="258">J220/I220*100</f>
        <v>100</v>
      </c>
      <c r="L220" s="16"/>
      <c r="M220" s="16"/>
      <c r="N220" s="16"/>
    </row>
    <row r="221" spans="1:14" x14ac:dyDescent="0.25">
      <c r="A221" s="51" t="s">
        <v>31</v>
      </c>
      <c r="B221" s="82"/>
      <c r="C221" s="18">
        <f>C220</f>
        <v>5897.4</v>
      </c>
      <c r="D221" s="18">
        <f>D220</f>
        <v>5897.4</v>
      </c>
      <c r="E221" s="18">
        <f t="shared" si="257"/>
        <v>100</v>
      </c>
      <c r="F221" s="18">
        <f t="shared" ref="F221:G221" si="259">F220</f>
        <v>0</v>
      </c>
      <c r="G221" s="18">
        <f t="shared" si="259"/>
        <v>0</v>
      </c>
      <c r="H221" s="18"/>
      <c r="I221" s="18">
        <f t="shared" ref="I221:J221" si="260">I220</f>
        <v>5897.4</v>
      </c>
      <c r="J221" s="18">
        <f t="shared" si="260"/>
        <v>5897.4</v>
      </c>
      <c r="K221" s="18">
        <f t="shared" si="258"/>
        <v>100</v>
      </c>
      <c r="L221" s="18">
        <f>SUM(L220)</f>
        <v>0</v>
      </c>
      <c r="M221" s="18">
        <f>SUM(M220)</f>
        <v>0</v>
      </c>
      <c r="N221" s="18"/>
    </row>
    <row r="222" spans="1:14" ht="15.75" customHeight="1" x14ac:dyDescent="0.25">
      <c r="A222" s="48" t="s">
        <v>89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50"/>
    </row>
    <row r="223" spans="1:14" ht="30.75" customHeight="1" x14ac:dyDescent="0.25">
      <c r="A223" s="37" t="s">
        <v>87</v>
      </c>
      <c r="B223" s="91"/>
      <c r="C223" s="16">
        <f>F223+I223+L223</f>
        <v>0</v>
      </c>
      <c r="D223" s="16">
        <f>G223+J223+M223</f>
        <v>0</v>
      </c>
      <c r="E223" s="16"/>
      <c r="F223" s="16"/>
      <c r="G223" s="16"/>
      <c r="H223" s="16"/>
      <c r="I223" s="16">
        <v>0</v>
      </c>
      <c r="J223" s="16">
        <v>0</v>
      </c>
      <c r="K223" s="16"/>
      <c r="L223" s="16"/>
      <c r="M223" s="16"/>
      <c r="N223" s="16"/>
    </row>
    <row r="224" spans="1:14" x14ac:dyDescent="0.25">
      <c r="A224" s="51" t="s">
        <v>31</v>
      </c>
      <c r="B224" s="82"/>
      <c r="C224" s="18">
        <f>C223</f>
        <v>0</v>
      </c>
      <c r="D224" s="18">
        <f>D223</f>
        <v>0</v>
      </c>
      <c r="E224" s="16"/>
      <c r="F224" s="18">
        <f t="shared" ref="F224:G224" si="261">F223</f>
        <v>0</v>
      </c>
      <c r="G224" s="18">
        <f t="shared" si="261"/>
        <v>0</v>
      </c>
      <c r="H224" s="16"/>
      <c r="I224" s="18">
        <f t="shared" ref="I224:J224" si="262">I223</f>
        <v>0</v>
      </c>
      <c r="J224" s="18">
        <f t="shared" si="262"/>
        <v>0</v>
      </c>
      <c r="K224" s="16"/>
      <c r="L224" s="18">
        <f>SUM(L223)</f>
        <v>0</v>
      </c>
      <c r="M224" s="18">
        <f>SUM(M223)</f>
        <v>0</v>
      </c>
      <c r="N224" s="18"/>
    </row>
    <row r="225" spans="1:14" ht="15.75" customHeight="1" x14ac:dyDescent="0.25">
      <c r="A225" s="48" t="s">
        <v>90</v>
      </c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50"/>
    </row>
    <row r="226" spans="1:14" ht="30.75" customHeight="1" x14ac:dyDescent="0.25">
      <c r="A226" s="37" t="s">
        <v>87</v>
      </c>
      <c r="B226" s="91"/>
      <c r="C226" s="16">
        <f>F226+I226+L226</f>
        <v>524.79999999999995</v>
      </c>
      <c r="D226" s="16">
        <f>G226+J226+M226</f>
        <v>0</v>
      </c>
      <c r="E226" s="16">
        <f t="shared" ref="E226:E227" si="263">D226/C226*100</f>
        <v>0</v>
      </c>
      <c r="F226" s="16"/>
      <c r="G226" s="16"/>
      <c r="H226" s="16"/>
      <c r="I226" s="16">
        <v>524.79999999999995</v>
      </c>
      <c r="J226" s="16">
        <v>0</v>
      </c>
      <c r="K226" s="16">
        <f t="shared" ref="K226:K227" si="264">J226/I226*100</f>
        <v>0</v>
      </c>
      <c r="L226" s="16"/>
      <c r="M226" s="16">
        <v>0</v>
      </c>
      <c r="N226" s="17"/>
    </row>
    <row r="227" spans="1:14" x14ac:dyDescent="0.25">
      <c r="A227" s="51" t="s">
        <v>31</v>
      </c>
      <c r="B227" s="82"/>
      <c r="C227" s="18">
        <f>C226</f>
        <v>524.79999999999995</v>
      </c>
      <c r="D227" s="18">
        <f>D226</f>
        <v>0</v>
      </c>
      <c r="E227" s="18">
        <f t="shared" si="263"/>
        <v>0</v>
      </c>
      <c r="F227" s="18">
        <f t="shared" ref="F227:G227" si="265">F226</f>
        <v>0</v>
      </c>
      <c r="G227" s="18">
        <f t="shared" si="265"/>
        <v>0</v>
      </c>
      <c r="H227" s="18"/>
      <c r="I227" s="18">
        <f t="shared" ref="I227:J227" si="266">I226</f>
        <v>524.79999999999995</v>
      </c>
      <c r="J227" s="18">
        <f t="shared" si="266"/>
        <v>0</v>
      </c>
      <c r="K227" s="18">
        <f t="shared" si="264"/>
        <v>0</v>
      </c>
      <c r="L227" s="18">
        <f>SUM(L226)</f>
        <v>0</v>
      </c>
      <c r="M227" s="18">
        <f>SUM(M226)</f>
        <v>0</v>
      </c>
      <c r="N227" s="17"/>
    </row>
    <row r="228" spans="1:14" ht="15.75" customHeight="1" x14ac:dyDescent="0.25">
      <c r="A228" s="48" t="s">
        <v>91</v>
      </c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50"/>
    </row>
    <row r="229" spans="1:14" ht="33" customHeight="1" x14ac:dyDescent="0.25">
      <c r="A229" s="37" t="s">
        <v>87</v>
      </c>
      <c r="B229" s="91"/>
      <c r="C229" s="16">
        <f>F229+I229+L229</f>
        <v>200</v>
      </c>
      <c r="D229" s="16">
        <f>G229+J229+M229</f>
        <v>169</v>
      </c>
      <c r="E229" s="16">
        <f t="shared" ref="E229:E231" si="267">D229/C229*100</f>
        <v>84.5</v>
      </c>
      <c r="F229" s="16"/>
      <c r="G229" s="16"/>
      <c r="H229" s="16"/>
      <c r="I229" s="16"/>
      <c r="J229" s="16"/>
      <c r="K229" s="16"/>
      <c r="L229" s="16">
        <v>200</v>
      </c>
      <c r="M229" s="16">
        <v>169</v>
      </c>
      <c r="N229" s="16">
        <f t="shared" ref="N229:N287" si="268">M229/L229*100</f>
        <v>84.5</v>
      </c>
    </row>
    <row r="230" spans="1:14" x14ac:dyDescent="0.25">
      <c r="A230" s="43" t="s">
        <v>40</v>
      </c>
      <c r="B230" s="44"/>
      <c r="C230" s="18">
        <f>C229</f>
        <v>200</v>
      </c>
      <c r="D230" s="18">
        <f>D229</f>
        <v>169</v>
      </c>
      <c r="E230" s="18">
        <f t="shared" si="267"/>
        <v>84.5</v>
      </c>
      <c r="F230" s="18">
        <f t="shared" ref="F230:G230" si="269">F229</f>
        <v>0</v>
      </c>
      <c r="G230" s="18">
        <f t="shared" si="269"/>
        <v>0</v>
      </c>
      <c r="H230" s="18"/>
      <c r="I230" s="18">
        <f t="shared" ref="I230:J230" si="270">I229</f>
        <v>0</v>
      </c>
      <c r="J230" s="18">
        <f t="shared" si="270"/>
        <v>0</v>
      </c>
      <c r="K230" s="18"/>
      <c r="L230" s="18">
        <f>SUM(L229)</f>
        <v>200</v>
      </c>
      <c r="M230" s="18">
        <f>SUM(M229)</f>
        <v>169</v>
      </c>
      <c r="N230" s="18">
        <f t="shared" si="268"/>
        <v>84.5</v>
      </c>
    </row>
    <row r="231" spans="1:14" x14ac:dyDescent="0.25">
      <c r="A231" s="62" t="s">
        <v>53</v>
      </c>
      <c r="B231" s="81"/>
      <c r="C231" s="8">
        <f t="shared" ref="C231:D231" si="271">C218+C221+C230+C227+C223</f>
        <v>11496.399999999998</v>
      </c>
      <c r="D231" s="8">
        <f t="shared" si="271"/>
        <v>8998.2999999999993</v>
      </c>
      <c r="E231" s="8">
        <f t="shared" si="267"/>
        <v>78.270589053964727</v>
      </c>
      <c r="F231" s="8">
        <f t="shared" ref="F231:G231" si="272">F218+F221+F230+F227+F223</f>
        <v>0</v>
      </c>
      <c r="G231" s="8">
        <f t="shared" si="272"/>
        <v>0</v>
      </c>
      <c r="H231" s="8"/>
      <c r="I231" s="8">
        <f>I218+I221+I230+I227+I223</f>
        <v>7010.9</v>
      </c>
      <c r="J231" s="8">
        <f>J218+J221+J230+J227+J223</f>
        <v>6245.2999999999993</v>
      </c>
      <c r="K231" s="8">
        <f t="shared" ref="K231" si="273">J231/I231*100</f>
        <v>89.079861358741383</v>
      </c>
      <c r="L231" s="8">
        <f t="shared" ref="L231:M231" si="274">L218+L221+L230+L227+L223</f>
        <v>4485.5</v>
      </c>
      <c r="M231" s="8">
        <f t="shared" si="274"/>
        <v>2753</v>
      </c>
      <c r="N231" s="8">
        <f t="shared" si="268"/>
        <v>61.375543417679189</v>
      </c>
    </row>
    <row r="232" spans="1:14" ht="15.75" customHeight="1" x14ac:dyDescent="0.35">
      <c r="A232" s="26">
        <v>13</v>
      </c>
      <c r="B232" s="59" t="s">
        <v>14</v>
      </c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1"/>
    </row>
    <row r="233" spans="1:14" ht="34.5" customHeight="1" x14ac:dyDescent="0.25">
      <c r="A233" s="48" t="s">
        <v>92</v>
      </c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50"/>
    </row>
    <row r="234" spans="1:14" ht="32.25" customHeight="1" x14ac:dyDescent="0.25">
      <c r="A234" s="35" t="s">
        <v>44</v>
      </c>
      <c r="B234" s="36"/>
      <c r="C234" s="16">
        <f>F234+I234+L234</f>
        <v>2718</v>
      </c>
      <c r="D234" s="16">
        <f>G234+J234+M234</f>
        <v>2694</v>
      </c>
      <c r="E234" s="16">
        <f t="shared" ref="E234:E235" si="275">D234/C234*100</f>
        <v>99.116997792494473</v>
      </c>
      <c r="F234" s="16"/>
      <c r="G234" s="16"/>
      <c r="H234" s="16"/>
      <c r="I234" s="16">
        <v>1795</v>
      </c>
      <c r="J234" s="16">
        <v>1795</v>
      </c>
      <c r="K234" s="16">
        <f t="shared" ref="K234:K235" si="276">J234/I234*100</f>
        <v>100</v>
      </c>
      <c r="L234" s="16">
        <v>923</v>
      </c>
      <c r="M234" s="16">
        <v>899</v>
      </c>
      <c r="N234" s="16">
        <f t="shared" si="268"/>
        <v>97.399783315276281</v>
      </c>
    </row>
    <row r="235" spans="1:14" x14ac:dyDescent="0.25">
      <c r="A235" s="51" t="s">
        <v>31</v>
      </c>
      <c r="B235" s="82"/>
      <c r="C235" s="18">
        <f>C234</f>
        <v>2718</v>
      </c>
      <c r="D235" s="18">
        <f>D234</f>
        <v>2694</v>
      </c>
      <c r="E235" s="18">
        <f t="shared" si="275"/>
        <v>99.116997792494473</v>
      </c>
      <c r="F235" s="18">
        <f t="shared" ref="F235:G235" si="277">F234</f>
        <v>0</v>
      </c>
      <c r="G235" s="18">
        <f t="shared" si="277"/>
        <v>0</v>
      </c>
      <c r="H235" s="18"/>
      <c r="I235" s="18">
        <f t="shared" ref="I235:J235" si="278">I234</f>
        <v>1795</v>
      </c>
      <c r="J235" s="18">
        <f t="shared" si="278"/>
        <v>1795</v>
      </c>
      <c r="K235" s="18">
        <f t="shared" si="276"/>
        <v>100</v>
      </c>
      <c r="L235" s="18">
        <f>SUM(L234)</f>
        <v>923</v>
      </c>
      <c r="M235" s="18">
        <f>SUM(M234)</f>
        <v>899</v>
      </c>
      <c r="N235" s="18">
        <f t="shared" si="268"/>
        <v>97.399783315276281</v>
      </c>
    </row>
    <row r="236" spans="1:14" ht="19.5" customHeight="1" x14ac:dyDescent="0.25">
      <c r="A236" s="48" t="s">
        <v>93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50"/>
    </row>
    <row r="237" spans="1:14" ht="30.75" customHeight="1" x14ac:dyDescent="0.25">
      <c r="A237" s="35" t="s">
        <v>44</v>
      </c>
      <c r="B237" s="36"/>
      <c r="C237" s="16">
        <f>F237+I237+L237</f>
        <v>316.10000000000002</v>
      </c>
      <c r="D237" s="16">
        <f>G237+J237+M237</f>
        <v>272.89999999999998</v>
      </c>
      <c r="E237" s="16">
        <f t="shared" ref="E237:E239" si="279">D237/C237*100</f>
        <v>86.333438785194545</v>
      </c>
      <c r="F237" s="16"/>
      <c r="G237" s="16"/>
      <c r="H237" s="16"/>
      <c r="I237" s="16">
        <v>80.900000000000006</v>
      </c>
      <c r="J237" s="16">
        <v>37.700000000000003</v>
      </c>
      <c r="K237" s="16">
        <f t="shared" ref="K237:K239" si="280">J237/I237*100</f>
        <v>46.600741656365884</v>
      </c>
      <c r="L237" s="16">
        <v>235.2</v>
      </c>
      <c r="M237" s="16">
        <v>235.2</v>
      </c>
      <c r="N237" s="16">
        <f t="shared" si="268"/>
        <v>100</v>
      </c>
    </row>
    <row r="238" spans="1:14" ht="30.75" customHeight="1" x14ac:dyDescent="0.25">
      <c r="A238" s="37" t="s">
        <v>58</v>
      </c>
      <c r="B238" s="36"/>
      <c r="C238" s="16">
        <f>F238+I238+L238</f>
        <v>160</v>
      </c>
      <c r="D238" s="16">
        <f>G238+J238+M238</f>
        <v>159.5</v>
      </c>
      <c r="E238" s="16">
        <f t="shared" si="279"/>
        <v>99.6875</v>
      </c>
      <c r="F238" s="16"/>
      <c r="G238" s="16"/>
      <c r="H238" s="16"/>
      <c r="I238" s="16"/>
      <c r="J238" s="16"/>
      <c r="K238" s="16"/>
      <c r="L238" s="16">
        <v>160</v>
      </c>
      <c r="M238" s="16">
        <v>159.5</v>
      </c>
      <c r="N238" s="8">
        <f t="shared" si="268"/>
        <v>99.6875</v>
      </c>
    </row>
    <row r="239" spans="1:14" x14ac:dyDescent="0.25">
      <c r="A239" s="51" t="s">
        <v>31</v>
      </c>
      <c r="B239" s="82"/>
      <c r="C239" s="18">
        <f>C237+C238</f>
        <v>476.1</v>
      </c>
      <c r="D239" s="18">
        <f>D237+D238</f>
        <v>432.4</v>
      </c>
      <c r="E239" s="18">
        <f t="shared" si="279"/>
        <v>90.821256038647334</v>
      </c>
      <c r="F239" s="18">
        <f t="shared" ref="F239:G239" si="281">F237+F238</f>
        <v>0</v>
      </c>
      <c r="G239" s="18">
        <f t="shared" si="281"/>
        <v>0</v>
      </c>
      <c r="H239" s="18"/>
      <c r="I239" s="18">
        <f t="shared" ref="I239:J239" si="282">I237+I238</f>
        <v>80.900000000000006</v>
      </c>
      <c r="J239" s="18">
        <f t="shared" si="282"/>
        <v>37.700000000000003</v>
      </c>
      <c r="K239" s="18">
        <f t="shared" si="280"/>
        <v>46.600741656365884</v>
      </c>
      <c r="L239" s="18">
        <f>SUM(L237:L238)</f>
        <v>395.2</v>
      </c>
      <c r="M239" s="18">
        <f>SUM(M237:M238)</f>
        <v>394.7</v>
      </c>
      <c r="N239" s="18">
        <f t="shared" si="268"/>
        <v>99.873481781376512</v>
      </c>
    </row>
    <row r="240" spans="1:14" ht="30" customHeight="1" x14ac:dyDescent="0.25">
      <c r="A240" s="40" t="s">
        <v>94</v>
      </c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2"/>
    </row>
    <row r="241" spans="1:14" ht="33" customHeight="1" x14ac:dyDescent="0.25">
      <c r="A241" s="35" t="s">
        <v>44</v>
      </c>
      <c r="B241" s="36"/>
      <c r="C241" s="16">
        <f t="shared" ref="C241:D243" si="283">F241+I241+L241</f>
        <v>818.3</v>
      </c>
      <c r="D241" s="16">
        <f t="shared" si="283"/>
        <v>516.6</v>
      </c>
      <c r="E241" s="16">
        <f t="shared" ref="E241:E247" si="284">D241/C241*100</f>
        <v>63.130881094952962</v>
      </c>
      <c r="F241" s="16"/>
      <c r="G241" s="16"/>
      <c r="H241" s="16"/>
      <c r="I241" s="16"/>
      <c r="J241" s="16"/>
      <c r="K241" s="16"/>
      <c r="L241" s="16">
        <v>818.3</v>
      </c>
      <c r="M241" s="16">
        <v>516.6</v>
      </c>
      <c r="N241" s="16">
        <f t="shared" si="268"/>
        <v>63.130881094952962</v>
      </c>
    </row>
    <row r="242" spans="1:14" x14ac:dyDescent="0.25">
      <c r="A242" s="37" t="s">
        <v>45</v>
      </c>
      <c r="B242" s="36"/>
      <c r="C242" s="16">
        <f t="shared" si="283"/>
        <v>70</v>
      </c>
      <c r="D242" s="16">
        <f t="shared" si="283"/>
        <v>28.5</v>
      </c>
      <c r="E242" s="16">
        <f t="shared" si="284"/>
        <v>40.714285714285715</v>
      </c>
      <c r="F242" s="16"/>
      <c r="G242" s="16"/>
      <c r="H242" s="16"/>
      <c r="I242" s="16"/>
      <c r="J242" s="16"/>
      <c r="K242" s="16"/>
      <c r="L242" s="16">
        <v>70</v>
      </c>
      <c r="M242" s="16">
        <v>28.5</v>
      </c>
      <c r="N242" s="16">
        <f t="shared" si="268"/>
        <v>40.714285714285715</v>
      </c>
    </row>
    <row r="243" spans="1:14" ht="30.75" customHeight="1" x14ac:dyDescent="0.25">
      <c r="A243" s="37" t="s">
        <v>46</v>
      </c>
      <c r="B243" s="36"/>
      <c r="C243" s="16">
        <f t="shared" si="283"/>
        <v>100</v>
      </c>
      <c r="D243" s="16">
        <f t="shared" si="283"/>
        <v>100</v>
      </c>
      <c r="E243" s="16">
        <f t="shared" si="284"/>
        <v>100</v>
      </c>
      <c r="F243" s="16"/>
      <c r="G243" s="16"/>
      <c r="H243" s="16"/>
      <c r="I243" s="16"/>
      <c r="J243" s="16"/>
      <c r="K243" s="16"/>
      <c r="L243" s="16">
        <v>100</v>
      </c>
      <c r="M243" s="16">
        <v>100</v>
      </c>
      <c r="N243" s="16">
        <f t="shared" si="268"/>
        <v>100</v>
      </c>
    </row>
    <row r="244" spans="1:14" x14ac:dyDescent="0.25">
      <c r="A244" s="51" t="s">
        <v>31</v>
      </c>
      <c r="B244" s="82"/>
      <c r="C244" s="18">
        <f>C241+C242+C243</f>
        <v>988.3</v>
      </c>
      <c r="D244" s="18">
        <f>D241+D242+D243</f>
        <v>645.1</v>
      </c>
      <c r="E244" s="18">
        <f t="shared" si="284"/>
        <v>65.273702317110192</v>
      </c>
      <c r="F244" s="18">
        <f t="shared" ref="F244:G244" si="285">F241+F242+F243</f>
        <v>0</v>
      </c>
      <c r="G244" s="18">
        <f t="shared" si="285"/>
        <v>0</v>
      </c>
      <c r="H244" s="18"/>
      <c r="I244" s="18">
        <f t="shared" ref="I244:J244" si="286">I241+I242+I243</f>
        <v>0</v>
      </c>
      <c r="J244" s="18">
        <f t="shared" si="286"/>
        <v>0</v>
      </c>
      <c r="K244" s="18"/>
      <c r="L244" s="18">
        <f>SUM(L241:L243)</f>
        <v>988.3</v>
      </c>
      <c r="M244" s="18">
        <f>SUM(M241:M243)</f>
        <v>645.1</v>
      </c>
      <c r="N244" s="18">
        <f t="shared" si="268"/>
        <v>65.273702317110192</v>
      </c>
    </row>
    <row r="245" spans="1:14" x14ac:dyDescent="0.25">
      <c r="A245" s="48" t="s">
        <v>117</v>
      </c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6"/>
    </row>
    <row r="246" spans="1:14" x14ac:dyDescent="0.25">
      <c r="A246" s="51" t="s">
        <v>44</v>
      </c>
      <c r="B246" s="100"/>
      <c r="C246" s="16">
        <f t="shared" ref="C246:D246" si="287">F246+I246+L246</f>
        <v>86.5</v>
      </c>
      <c r="D246" s="16">
        <f t="shared" si="287"/>
        <v>76.5</v>
      </c>
      <c r="E246" s="16">
        <f t="shared" si="284"/>
        <v>88.439306358381501</v>
      </c>
      <c r="F246" s="18"/>
      <c r="G246" s="18"/>
      <c r="H246" s="18"/>
      <c r="I246" s="18"/>
      <c r="J246" s="18"/>
      <c r="K246" s="16"/>
      <c r="L246" s="18">
        <v>86.5</v>
      </c>
      <c r="M246" s="18">
        <v>76.5</v>
      </c>
      <c r="N246" s="16">
        <f t="shared" si="268"/>
        <v>88.439306358381501</v>
      </c>
    </row>
    <row r="247" spans="1:14" x14ac:dyDescent="0.25">
      <c r="A247" s="51" t="s">
        <v>31</v>
      </c>
      <c r="B247" s="82"/>
      <c r="C247" s="18">
        <f>C246</f>
        <v>86.5</v>
      </c>
      <c r="D247" s="18">
        <f>D246</f>
        <v>76.5</v>
      </c>
      <c r="E247" s="16">
        <f t="shared" si="284"/>
        <v>88.439306358381501</v>
      </c>
      <c r="F247" s="18">
        <f t="shared" ref="F247:G247" si="288">F246</f>
        <v>0</v>
      </c>
      <c r="G247" s="18">
        <f t="shared" si="288"/>
        <v>0</v>
      </c>
      <c r="H247" s="18"/>
      <c r="I247" s="18">
        <f t="shared" ref="I247:J247" si="289">I246</f>
        <v>0</v>
      </c>
      <c r="J247" s="18">
        <f t="shared" si="289"/>
        <v>0</v>
      </c>
      <c r="K247" s="16"/>
      <c r="L247" s="18">
        <f t="shared" ref="L247:M247" si="290">L246</f>
        <v>86.5</v>
      </c>
      <c r="M247" s="18">
        <f t="shared" si="290"/>
        <v>76.5</v>
      </c>
      <c r="N247" s="16">
        <f t="shared" si="268"/>
        <v>88.439306358381501</v>
      </c>
    </row>
    <row r="248" spans="1:14" ht="15.75" customHeight="1" x14ac:dyDescent="0.25">
      <c r="A248" s="48" t="s">
        <v>95</v>
      </c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50"/>
    </row>
    <row r="249" spans="1:14" ht="30" customHeight="1" x14ac:dyDescent="0.25">
      <c r="A249" s="35" t="s">
        <v>44</v>
      </c>
      <c r="B249" s="36"/>
      <c r="C249" s="16">
        <f>F249+I249+L249</f>
        <v>10</v>
      </c>
      <c r="D249" s="16">
        <f>G249+J249+M249</f>
        <v>0</v>
      </c>
      <c r="E249" s="16">
        <f t="shared" ref="E249:E250" si="291">D249/C249*100</f>
        <v>0</v>
      </c>
      <c r="F249" s="16"/>
      <c r="G249" s="16"/>
      <c r="H249" s="16"/>
      <c r="I249" s="16"/>
      <c r="J249" s="16"/>
      <c r="K249" s="16"/>
      <c r="L249" s="16">
        <v>10</v>
      </c>
      <c r="M249" s="16">
        <v>0</v>
      </c>
      <c r="N249" s="16">
        <f t="shared" si="268"/>
        <v>0</v>
      </c>
    </row>
    <row r="250" spans="1:14" x14ac:dyDescent="0.25">
      <c r="A250" s="51" t="s">
        <v>31</v>
      </c>
      <c r="B250" s="82"/>
      <c r="C250" s="18">
        <f>C249</f>
        <v>10</v>
      </c>
      <c r="D250" s="18">
        <f>D249</f>
        <v>0</v>
      </c>
      <c r="E250" s="18">
        <f t="shared" si="291"/>
        <v>0</v>
      </c>
      <c r="F250" s="18">
        <f t="shared" ref="F250:G250" si="292">F249</f>
        <v>0</v>
      </c>
      <c r="G250" s="18">
        <f t="shared" si="292"/>
        <v>0</v>
      </c>
      <c r="H250" s="18"/>
      <c r="I250" s="18">
        <f t="shared" ref="I250:J250" si="293">I249</f>
        <v>0</v>
      </c>
      <c r="J250" s="18">
        <f t="shared" si="293"/>
        <v>0</v>
      </c>
      <c r="K250" s="18"/>
      <c r="L250" s="18">
        <f>SUM(L249)</f>
        <v>10</v>
      </c>
      <c r="M250" s="18">
        <f>SUM(M249)</f>
        <v>0</v>
      </c>
      <c r="N250" s="18">
        <f t="shared" si="268"/>
        <v>0</v>
      </c>
    </row>
    <row r="251" spans="1:14" ht="39" customHeight="1" x14ac:dyDescent="0.25">
      <c r="A251" s="48" t="s">
        <v>96</v>
      </c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50"/>
    </row>
    <row r="252" spans="1:14" ht="27.75" customHeight="1" x14ac:dyDescent="0.25">
      <c r="A252" s="37" t="s">
        <v>58</v>
      </c>
      <c r="B252" s="36"/>
      <c r="C252" s="16">
        <f>F252+I252+L252</f>
        <v>90</v>
      </c>
      <c r="D252" s="16">
        <f>G252+J252+M252</f>
        <v>90</v>
      </c>
      <c r="E252" s="16">
        <f t="shared" ref="E252:E253" si="294">D252/C252*100</f>
        <v>100</v>
      </c>
      <c r="F252" s="16"/>
      <c r="G252" s="16"/>
      <c r="H252" s="16"/>
      <c r="I252" s="16"/>
      <c r="J252" s="16"/>
      <c r="K252" s="17"/>
      <c r="L252" s="16">
        <v>90</v>
      </c>
      <c r="M252" s="16">
        <v>90</v>
      </c>
      <c r="N252" s="16">
        <f t="shared" si="268"/>
        <v>100</v>
      </c>
    </row>
    <row r="253" spans="1:14" x14ac:dyDescent="0.25">
      <c r="A253" s="51" t="s">
        <v>31</v>
      </c>
      <c r="B253" s="82"/>
      <c r="C253" s="18">
        <f>C252</f>
        <v>90</v>
      </c>
      <c r="D253" s="18">
        <f>D252</f>
        <v>90</v>
      </c>
      <c r="E253" s="18">
        <f t="shared" si="294"/>
        <v>100</v>
      </c>
      <c r="F253" s="18">
        <f t="shared" ref="F253:G253" si="295">F252</f>
        <v>0</v>
      </c>
      <c r="G253" s="18">
        <f t="shared" si="295"/>
        <v>0</v>
      </c>
      <c r="H253" s="18"/>
      <c r="I253" s="18">
        <f t="shared" ref="I253:J253" si="296">I252</f>
        <v>0</v>
      </c>
      <c r="J253" s="18">
        <f t="shared" si="296"/>
        <v>0</v>
      </c>
      <c r="K253" s="18"/>
      <c r="L253" s="18">
        <f>SUM(L252)</f>
        <v>90</v>
      </c>
      <c r="M253" s="18">
        <f>SUM(M252)</f>
        <v>90</v>
      </c>
      <c r="N253" s="18">
        <f t="shared" si="268"/>
        <v>100</v>
      </c>
    </row>
    <row r="254" spans="1:14" ht="16.5" customHeight="1" x14ac:dyDescent="0.25">
      <c r="A254" s="48" t="s">
        <v>97</v>
      </c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50"/>
    </row>
    <row r="255" spans="1:14" ht="30.75" customHeight="1" x14ac:dyDescent="0.25">
      <c r="A255" s="37" t="s">
        <v>58</v>
      </c>
      <c r="B255" s="36"/>
      <c r="C255" s="16">
        <f>F255+I255+L255</f>
        <v>0</v>
      </c>
      <c r="D255" s="16">
        <f>G255+J255+M255</f>
        <v>0</v>
      </c>
      <c r="E255" s="16"/>
      <c r="F255" s="16"/>
      <c r="G255" s="16"/>
      <c r="H255" s="16"/>
      <c r="I255" s="16"/>
      <c r="J255" s="16"/>
      <c r="K255" s="16"/>
      <c r="L255" s="16">
        <v>0</v>
      </c>
      <c r="M255" s="16">
        <v>0</v>
      </c>
      <c r="N255" s="16"/>
    </row>
    <row r="256" spans="1:14" x14ac:dyDescent="0.25">
      <c r="A256" s="51" t="s">
        <v>31</v>
      </c>
      <c r="B256" s="82"/>
      <c r="C256" s="18">
        <f>C255</f>
        <v>0</v>
      </c>
      <c r="D256" s="18">
        <f>D255</f>
        <v>0</v>
      </c>
      <c r="E256" s="18"/>
      <c r="F256" s="18">
        <f t="shared" ref="F256:G256" si="297">F255</f>
        <v>0</v>
      </c>
      <c r="G256" s="18">
        <f t="shared" si="297"/>
        <v>0</v>
      </c>
      <c r="H256" s="18"/>
      <c r="I256" s="18">
        <f t="shared" ref="I256:J256" si="298">I255</f>
        <v>0</v>
      </c>
      <c r="J256" s="18">
        <f t="shared" si="298"/>
        <v>0</v>
      </c>
      <c r="K256" s="18"/>
      <c r="L256" s="18">
        <f>SUM(L255)</f>
        <v>0</v>
      </c>
      <c r="M256" s="18">
        <f>SUM(M255)</f>
        <v>0</v>
      </c>
      <c r="N256" s="18"/>
    </row>
    <row r="257" spans="1:14" ht="15.75" customHeight="1" x14ac:dyDescent="0.25">
      <c r="A257" s="48" t="s">
        <v>98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50"/>
    </row>
    <row r="258" spans="1:14" ht="32.25" customHeight="1" x14ac:dyDescent="0.25">
      <c r="A258" s="37" t="s">
        <v>99</v>
      </c>
      <c r="B258" s="36"/>
      <c r="C258" s="16">
        <f>F258+I258+L258</f>
        <v>120</v>
      </c>
      <c r="D258" s="16">
        <f>G258+J258+M258</f>
        <v>120</v>
      </c>
      <c r="E258" s="16">
        <f t="shared" ref="E258:E260" si="299">D258/C258*100</f>
        <v>100</v>
      </c>
      <c r="F258" s="16"/>
      <c r="G258" s="16"/>
      <c r="H258" s="16"/>
      <c r="I258" s="16"/>
      <c r="J258" s="16"/>
      <c r="K258" s="16"/>
      <c r="L258" s="16">
        <v>120</v>
      </c>
      <c r="M258" s="16">
        <v>120</v>
      </c>
      <c r="N258" s="16">
        <f t="shared" si="268"/>
        <v>100</v>
      </c>
    </row>
    <row r="259" spans="1:14" x14ac:dyDescent="0.25">
      <c r="A259" s="51" t="s">
        <v>31</v>
      </c>
      <c r="B259" s="82"/>
      <c r="C259" s="18">
        <f>C258</f>
        <v>120</v>
      </c>
      <c r="D259" s="18">
        <f>D258</f>
        <v>120</v>
      </c>
      <c r="E259" s="18">
        <f t="shared" si="299"/>
        <v>100</v>
      </c>
      <c r="F259" s="18">
        <f t="shared" ref="F259:G259" si="300">F258</f>
        <v>0</v>
      </c>
      <c r="G259" s="18">
        <f t="shared" si="300"/>
        <v>0</v>
      </c>
      <c r="H259" s="18"/>
      <c r="I259" s="18">
        <f t="shared" ref="I259:J259" si="301">I258</f>
        <v>0</v>
      </c>
      <c r="J259" s="18">
        <f t="shared" si="301"/>
        <v>0</v>
      </c>
      <c r="K259" s="18"/>
      <c r="L259" s="18">
        <f>SUM(L258)</f>
        <v>120</v>
      </c>
      <c r="M259" s="18">
        <f>SUM(M258)</f>
        <v>120</v>
      </c>
      <c r="N259" s="18">
        <f t="shared" si="268"/>
        <v>100</v>
      </c>
    </row>
    <row r="260" spans="1:14" x14ac:dyDescent="0.25">
      <c r="A260" s="62" t="s">
        <v>53</v>
      </c>
      <c r="B260" s="81"/>
      <c r="C260" s="8">
        <f>C235+C239+C244+C250+C253+C256+C259+C247</f>
        <v>4488.8999999999996</v>
      </c>
      <c r="D260" s="8">
        <f>D235+D239+D244+D250+D253+D256+D259+D247</f>
        <v>4058</v>
      </c>
      <c r="E260" s="8">
        <f t="shared" si="299"/>
        <v>90.400766334736801</v>
      </c>
      <c r="F260" s="8">
        <f t="shared" ref="F260:G260" si="302">F235+F239+F244+F250+F253+F256+F259+F247</f>
        <v>0</v>
      </c>
      <c r="G260" s="8">
        <f t="shared" si="302"/>
        <v>0</v>
      </c>
      <c r="H260" s="8"/>
      <c r="I260" s="8">
        <f t="shared" ref="I260:J260" si="303">I235+I239+I244+I250+I253+I256+I259+I247</f>
        <v>1875.9</v>
      </c>
      <c r="J260" s="8">
        <f t="shared" si="303"/>
        <v>1832.7</v>
      </c>
      <c r="K260" s="8">
        <f t="shared" ref="K260" si="304">J260/I260*100</f>
        <v>97.697105389413082</v>
      </c>
      <c r="L260" s="8">
        <f t="shared" ref="L260:M260" si="305">L235+L239+L244+L250+L253+L256+L259+L247</f>
        <v>2613</v>
      </c>
      <c r="M260" s="8">
        <f t="shared" si="305"/>
        <v>2225.3000000000002</v>
      </c>
      <c r="N260" s="8">
        <f t="shared" si="268"/>
        <v>85.162648296976656</v>
      </c>
    </row>
    <row r="261" spans="1:14" ht="15.75" customHeight="1" x14ac:dyDescent="0.35">
      <c r="A261" s="26">
        <v>14</v>
      </c>
      <c r="B261" s="59" t="s">
        <v>15</v>
      </c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1"/>
    </row>
    <row r="262" spans="1:14" ht="15.75" customHeight="1" x14ac:dyDescent="0.25">
      <c r="A262" s="48" t="s">
        <v>100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50"/>
    </row>
    <row r="263" spans="1:14" ht="28.5" customHeight="1" x14ac:dyDescent="0.25">
      <c r="A263" s="37" t="s">
        <v>99</v>
      </c>
      <c r="B263" s="36"/>
      <c r="C263" s="16">
        <f>F263+I263+L263</f>
        <v>67042.399999999994</v>
      </c>
      <c r="D263" s="16">
        <f>G263+J263+M263</f>
        <v>39344.800000000003</v>
      </c>
      <c r="E263" s="16">
        <f t="shared" ref="E263:E264" si="306">D263/C263*100</f>
        <v>58.686443206090487</v>
      </c>
      <c r="F263" s="16"/>
      <c r="G263" s="16"/>
      <c r="H263" s="16"/>
      <c r="I263" s="16">
        <v>67042.399999999994</v>
      </c>
      <c r="J263" s="16">
        <v>39344.800000000003</v>
      </c>
      <c r="K263" s="16">
        <f t="shared" ref="K263:K264" si="307">J263/I263*100</f>
        <v>58.686443206090487</v>
      </c>
      <c r="L263" s="16"/>
      <c r="M263" s="16"/>
      <c r="N263" s="17"/>
    </row>
    <row r="264" spans="1:14" x14ac:dyDescent="0.25">
      <c r="A264" s="51" t="s">
        <v>31</v>
      </c>
      <c r="B264" s="82"/>
      <c r="C264" s="18">
        <f>C263</f>
        <v>67042.399999999994</v>
      </c>
      <c r="D264" s="18">
        <f>D263</f>
        <v>39344.800000000003</v>
      </c>
      <c r="E264" s="18">
        <f t="shared" si="306"/>
        <v>58.686443206090487</v>
      </c>
      <c r="F264" s="18">
        <f t="shared" ref="F264:G264" si="308">F263</f>
        <v>0</v>
      </c>
      <c r="G264" s="18">
        <f t="shared" si="308"/>
        <v>0</v>
      </c>
      <c r="H264" s="18"/>
      <c r="I264" s="18">
        <f t="shared" ref="I264:J264" si="309">I263</f>
        <v>67042.399999999994</v>
      </c>
      <c r="J264" s="18">
        <f t="shared" si="309"/>
        <v>39344.800000000003</v>
      </c>
      <c r="K264" s="18">
        <f t="shared" si="307"/>
        <v>58.686443206090487</v>
      </c>
      <c r="L264" s="18">
        <f>SUM(L263)</f>
        <v>0</v>
      </c>
      <c r="M264" s="18">
        <f>SUM(M263)</f>
        <v>0</v>
      </c>
      <c r="N264" s="17"/>
    </row>
    <row r="265" spans="1:14" ht="48.75" customHeight="1" x14ac:dyDescent="0.25">
      <c r="A265" s="78" t="s">
        <v>101</v>
      </c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80"/>
    </row>
    <row r="266" spans="1:14" ht="30.75" customHeight="1" x14ac:dyDescent="0.25">
      <c r="A266" s="37" t="s">
        <v>99</v>
      </c>
      <c r="B266" s="36"/>
      <c r="C266" s="16">
        <f>F266+I266+L266</f>
        <v>26206.400000000001</v>
      </c>
      <c r="D266" s="16">
        <f>G266+J266+M266</f>
        <v>19465.599999999999</v>
      </c>
      <c r="E266" s="16">
        <f t="shared" ref="E266:E267" si="310">D266/C266*100</f>
        <v>74.278038952316976</v>
      </c>
      <c r="F266" s="16"/>
      <c r="G266" s="16"/>
      <c r="H266" s="16"/>
      <c r="I266" s="16">
        <v>26206.400000000001</v>
      </c>
      <c r="J266" s="16">
        <v>19465.599999999999</v>
      </c>
      <c r="K266" s="16">
        <f t="shared" ref="K266:K267" si="311">J266/I266*100</f>
        <v>74.278038952316976</v>
      </c>
      <c r="L266" s="16"/>
      <c r="M266" s="16"/>
      <c r="N266" s="16"/>
    </row>
    <row r="267" spans="1:14" x14ac:dyDescent="0.25">
      <c r="A267" s="51" t="s">
        <v>31</v>
      </c>
      <c r="B267" s="82"/>
      <c r="C267" s="18">
        <f>C266</f>
        <v>26206.400000000001</v>
      </c>
      <c r="D267" s="18">
        <f>D266</f>
        <v>19465.599999999999</v>
      </c>
      <c r="E267" s="18">
        <f t="shared" si="310"/>
        <v>74.278038952316976</v>
      </c>
      <c r="F267" s="18">
        <f t="shared" ref="F267:G267" si="312">F266</f>
        <v>0</v>
      </c>
      <c r="G267" s="18">
        <f t="shared" si="312"/>
        <v>0</v>
      </c>
      <c r="H267" s="18"/>
      <c r="I267" s="18">
        <f t="shared" ref="I267:J267" si="313">I266</f>
        <v>26206.400000000001</v>
      </c>
      <c r="J267" s="18">
        <f t="shared" si="313"/>
        <v>19465.599999999999</v>
      </c>
      <c r="K267" s="18">
        <f t="shared" si="311"/>
        <v>74.278038952316976</v>
      </c>
      <c r="L267" s="18">
        <f>SUM(L266)</f>
        <v>0</v>
      </c>
      <c r="M267" s="18">
        <f>SUM(M266)</f>
        <v>0</v>
      </c>
      <c r="N267" s="18"/>
    </row>
    <row r="268" spans="1:14" ht="30.75" customHeight="1" x14ac:dyDescent="0.25">
      <c r="A268" s="48" t="s">
        <v>102</v>
      </c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50"/>
    </row>
    <row r="269" spans="1:14" ht="30" customHeight="1" x14ac:dyDescent="0.25">
      <c r="A269" s="37" t="s">
        <v>99</v>
      </c>
      <c r="B269" s="36"/>
      <c r="C269" s="16">
        <f>F269+I269+L269</f>
        <v>639.5</v>
      </c>
      <c r="D269" s="16">
        <f>G269+J269+M269</f>
        <v>424.6</v>
      </c>
      <c r="E269" s="16">
        <f t="shared" ref="E269:E270" si="314">D269/C269*100</f>
        <v>66.395621579358874</v>
      </c>
      <c r="F269" s="16"/>
      <c r="G269" s="16"/>
      <c r="H269" s="16"/>
      <c r="I269" s="16">
        <v>639.5</v>
      </c>
      <c r="J269" s="16">
        <v>424.6</v>
      </c>
      <c r="K269" s="16">
        <f t="shared" ref="K269:K270" si="315">J269/I269*100</f>
        <v>66.395621579358874</v>
      </c>
      <c r="L269" s="16"/>
      <c r="M269" s="16"/>
      <c r="N269" s="17"/>
    </row>
    <row r="270" spans="1:14" x14ac:dyDescent="0.25">
      <c r="A270" s="51" t="s">
        <v>31</v>
      </c>
      <c r="B270" s="82"/>
      <c r="C270" s="18">
        <f>C269</f>
        <v>639.5</v>
      </c>
      <c r="D270" s="18">
        <f>D269</f>
        <v>424.6</v>
      </c>
      <c r="E270" s="18">
        <f t="shared" si="314"/>
        <v>66.395621579358874</v>
      </c>
      <c r="F270" s="18">
        <f t="shared" ref="F270:G270" si="316">F269</f>
        <v>0</v>
      </c>
      <c r="G270" s="18">
        <f t="shared" si="316"/>
        <v>0</v>
      </c>
      <c r="H270" s="18"/>
      <c r="I270" s="18">
        <f t="shared" ref="I270:J270" si="317">I269</f>
        <v>639.5</v>
      </c>
      <c r="J270" s="18">
        <f t="shared" si="317"/>
        <v>424.6</v>
      </c>
      <c r="K270" s="18">
        <f t="shared" si="315"/>
        <v>66.395621579358874</v>
      </c>
      <c r="L270" s="18">
        <f>SUM(L269)</f>
        <v>0</v>
      </c>
      <c r="M270" s="18">
        <f>SUM(M269)</f>
        <v>0</v>
      </c>
      <c r="N270" s="17"/>
    </row>
    <row r="271" spans="1:14" ht="50.25" customHeight="1" x14ac:dyDescent="0.25">
      <c r="A271" s="78" t="s">
        <v>103</v>
      </c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80"/>
    </row>
    <row r="272" spans="1:14" ht="30" customHeight="1" x14ac:dyDescent="0.25">
      <c r="A272" s="37" t="s">
        <v>99</v>
      </c>
      <c r="B272" s="36"/>
      <c r="C272" s="16">
        <f>F272+I272+L272</f>
        <v>4218</v>
      </c>
      <c r="D272" s="16">
        <f>G272+J272+M272</f>
        <v>2699.5</v>
      </c>
      <c r="E272" s="16">
        <f t="shared" ref="E272:E273" si="318">D272/C272*100</f>
        <v>63.999525841631097</v>
      </c>
      <c r="F272" s="16"/>
      <c r="G272" s="16"/>
      <c r="H272" s="16"/>
      <c r="I272" s="16">
        <v>4218</v>
      </c>
      <c r="J272" s="16">
        <v>2699.5</v>
      </c>
      <c r="K272" s="16">
        <f t="shared" ref="K272:K273" si="319">J272/I272*100</f>
        <v>63.999525841631097</v>
      </c>
      <c r="L272" s="16"/>
      <c r="M272" s="16"/>
      <c r="N272" s="17"/>
    </row>
    <row r="273" spans="1:14" x14ac:dyDescent="0.25">
      <c r="A273" s="51" t="s">
        <v>31</v>
      </c>
      <c r="B273" s="82"/>
      <c r="C273" s="18">
        <f>C272</f>
        <v>4218</v>
      </c>
      <c r="D273" s="18">
        <f>D272</f>
        <v>2699.5</v>
      </c>
      <c r="E273" s="18">
        <f t="shared" si="318"/>
        <v>63.999525841631097</v>
      </c>
      <c r="F273" s="18">
        <f t="shared" ref="F273:G273" si="320">F272</f>
        <v>0</v>
      </c>
      <c r="G273" s="18">
        <f t="shared" si="320"/>
        <v>0</v>
      </c>
      <c r="H273" s="18"/>
      <c r="I273" s="18">
        <f t="shared" ref="I273:J273" si="321">I272</f>
        <v>4218</v>
      </c>
      <c r="J273" s="18">
        <f t="shared" si="321"/>
        <v>2699.5</v>
      </c>
      <c r="K273" s="18">
        <f t="shared" si="319"/>
        <v>63.999525841631097</v>
      </c>
      <c r="L273" s="18">
        <f>SUM(L272)</f>
        <v>0</v>
      </c>
      <c r="M273" s="18">
        <f>SUM(M272)</f>
        <v>0</v>
      </c>
      <c r="N273" s="18"/>
    </row>
    <row r="274" spans="1:14" ht="15.75" customHeight="1" x14ac:dyDescent="0.25">
      <c r="A274" s="48" t="s">
        <v>104</v>
      </c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50"/>
    </row>
    <row r="275" spans="1:14" ht="31.5" customHeight="1" x14ac:dyDescent="0.25">
      <c r="A275" s="37" t="s">
        <v>99</v>
      </c>
      <c r="B275" s="36"/>
      <c r="C275" s="16">
        <f>F275+I275+L275</f>
        <v>22506.7</v>
      </c>
      <c r="D275" s="16">
        <f>G275+J275+M275</f>
        <v>17459.8</v>
      </c>
      <c r="E275" s="16">
        <f t="shared" ref="E275:E282" si="322">D275/C275*100</f>
        <v>77.576010699036274</v>
      </c>
      <c r="F275" s="16"/>
      <c r="G275" s="16"/>
      <c r="H275" s="16"/>
      <c r="I275" s="16">
        <v>22282.9</v>
      </c>
      <c r="J275" s="16">
        <v>17277.7</v>
      </c>
      <c r="K275" s="16">
        <f t="shared" ref="K275:K276" si="323">J275/I275*100</f>
        <v>77.537932674831367</v>
      </c>
      <c r="L275" s="16">
        <v>223.8</v>
      </c>
      <c r="M275" s="16">
        <v>182.1</v>
      </c>
      <c r="N275" s="16">
        <f t="shared" si="268"/>
        <v>81.367292225201069</v>
      </c>
    </row>
    <row r="276" spans="1:14" x14ac:dyDescent="0.25">
      <c r="A276" s="51" t="s">
        <v>31</v>
      </c>
      <c r="B276" s="82"/>
      <c r="C276" s="18">
        <f>C275</f>
        <v>22506.7</v>
      </c>
      <c r="D276" s="18">
        <f>D275</f>
        <v>17459.8</v>
      </c>
      <c r="E276" s="18">
        <f t="shared" si="322"/>
        <v>77.576010699036274</v>
      </c>
      <c r="F276" s="18">
        <f t="shared" ref="F276:G276" si="324">F275</f>
        <v>0</v>
      </c>
      <c r="G276" s="18">
        <f t="shared" si="324"/>
        <v>0</v>
      </c>
      <c r="H276" s="18"/>
      <c r="I276" s="18">
        <f t="shared" ref="I276:J276" si="325">I275</f>
        <v>22282.9</v>
      </c>
      <c r="J276" s="18">
        <f t="shared" si="325"/>
        <v>17277.7</v>
      </c>
      <c r="K276" s="18">
        <f t="shared" si="323"/>
        <v>77.537932674831367</v>
      </c>
      <c r="L276" s="18">
        <f>SUM(L275)</f>
        <v>223.8</v>
      </c>
      <c r="M276" s="18">
        <f>SUM(M275)</f>
        <v>182.1</v>
      </c>
      <c r="N276" s="18">
        <f t="shared" si="268"/>
        <v>81.367292225201069</v>
      </c>
    </row>
    <row r="277" spans="1:14" ht="46.5" customHeight="1" x14ac:dyDescent="0.25">
      <c r="A277" s="92" t="s">
        <v>113</v>
      </c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4"/>
    </row>
    <row r="278" spans="1:14" ht="15.75" customHeight="1" x14ac:dyDescent="0.25">
      <c r="A278" s="37" t="s">
        <v>99</v>
      </c>
      <c r="B278" s="36"/>
      <c r="C278" s="16">
        <f>F278+I278+L278</f>
        <v>2500</v>
      </c>
      <c r="D278" s="16">
        <f>G278+J278+M278</f>
        <v>1139.5</v>
      </c>
      <c r="E278" s="16">
        <f t="shared" si="322"/>
        <v>45.58</v>
      </c>
      <c r="F278" s="18"/>
      <c r="G278" s="18"/>
      <c r="H278" s="16"/>
      <c r="I278" s="16"/>
      <c r="J278" s="16"/>
      <c r="K278" s="16"/>
      <c r="L278" s="16">
        <v>2500</v>
      </c>
      <c r="M278" s="16">
        <v>1139.5</v>
      </c>
      <c r="N278" s="16">
        <f t="shared" si="268"/>
        <v>45.58</v>
      </c>
    </row>
    <row r="279" spans="1:14" ht="15.75" customHeight="1" x14ac:dyDescent="0.25">
      <c r="A279" s="51" t="s">
        <v>31</v>
      </c>
      <c r="B279" s="82"/>
      <c r="C279" s="18">
        <f>C278</f>
        <v>2500</v>
      </c>
      <c r="D279" s="18">
        <f>D278</f>
        <v>1139.5</v>
      </c>
      <c r="E279" s="16">
        <f t="shared" si="322"/>
        <v>45.58</v>
      </c>
      <c r="F279" s="18">
        <f t="shared" ref="F279:G279" si="326">F278</f>
        <v>0</v>
      </c>
      <c r="G279" s="18">
        <f t="shared" si="326"/>
        <v>0</v>
      </c>
      <c r="H279" s="18"/>
      <c r="I279" s="18">
        <f t="shared" ref="I279:J279" si="327">I278</f>
        <v>0</v>
      </c>
      <c r="J279" s="18">
        <f t="shared" si="327"/>
        <v>0</v>
      </c>
      <c r="K279" s="16"/>
      <c r="L279" s="18">
        <f>SUM(L278)</f>
        <v>2500</v>
      </c>
      <c r="M279" s="18">
        <f>SUM(M278)</f>
        <v>1139.5</v>
      </c>
      <c r="N279" s="16">
        <f t="shared" si="268"/>
        <v>45.58</v>
      </c>
    </row>
    <row r="280" spans="1:14" ht="51" customHeight="1" x14ac:dyDescent="0.25">
      <c r="A280" s="48" t="s">
        <v>118</v>
      </c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90"/>
    </row>
    <row r="281" spans="1:14" ht="33.75" customHeight="1" x14ac:dyDescent="0.25">
      <c r="A281" s="37" t="s">
        <v>37</v>
      </c>
      <c r="B281" s="54"/>
      <c r="C281" s="16">
        <f>F281+I281+L281</f>
        <v>1300</v>
      </c>
      <c r="D281" s="16">
        <f>G281+J281+M281</f>
        <v>1300</v>
      </c>
      <c r="E281" s="16">
        <f t="shared" si="322"/>
        <v>100</v>
      </c>
      <c r="F281" s="18"/>
      <c r="G281" s="18"/>
      <c r="H281" s="18"/>
      <c r="I281" s="18"/>
      <c r="J281" s="18"/>
      <c r="K281" s="16"/>
      <c r="L281" s="16">
        <v>1300</v>
      </c>
      <c r="M281" s="16">
        <v>1300</v>
      </c>
      <c r="N281" s="16">
        <f t="shared" si="268"/>
        <v>100</v>
      </c>
    </row>
    <row r="282" spans="1:14" ht="15.75" customHeight="1" x14ac:dyDescent="0.25">
      <c r="A282" s="51" t="s">
        <v>31</v>
      </c>
      <c r="B282" s="82"/>
      <c r="C282" s="18">
        <f>C281</f>
        <v>1300</v>
      </c>
      <c r="D282" s="18">
        <f>D281</f>
        <v>1300</v>
      </c>
      <c r="E282" s="16">
        <f t="shared" si="322"/>
        <v>100</v>
      </c>
      <c r="F282" s="18">
        <f t="shared" ref="F282:G282" si="328">F281</f>
        <v>0</v>
      </c>
      <c r="G282" s="18">
        <f t="shared" si="328"/>
        <v>0</v>
      </c>
      <c r="H282" s="18"/>
      <c r="I282" s="18">
        <f t="shared" ref="I282:J282" si="329">I281</f>
        <v>0</v>
      </c>
      <c r="J282" s="18">
        <f t="shared" si="329"/>
        <v>0</v>
      </c>
      <c r="K282" s="16"/>
      <c r="L282" s="18">
        <f t="shared" ref="L282:M282" si="330">L281</f>
        <v>1300</v>
      </c>
      <c r="M282" s="18">
        <f t="shared" si="330"/>
        <v>1300</v>
      </c>
      <c r="N282" s="16">
        <f t="shared" si="268"/>
        <v>100</v>
      </c>
    </row>
    <row r="283" spans="1:14" ht="15.75" customHeight="1" x14ac:dyDescent="0.25">
      <c r="A283" s="48" t="s">
        <v>105</v>
      </c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50"/>
    </row>
    <row r="284" spans="1:14" x14ac:dyDescent="0.25">
      <c r="A284" s="35" t="s">
        <v>39</v>
      </c>
      <c r="B284" s="36"/>
      <c r="C284" s="16">
        <f>F284+I284+L284</f>
        <v>9809.2999999999993</v>
      </c>
      <c r="D284" s="16">
        <f>G284+J284+M284</f>
        <v>6071.9</v>
      </c>
      <c r="E284" s="16">
        <f t="shared" ref="E284:E287" si="331">D284/C284*100</f>
        <v>61.899421977103366</v>
      </c>
      <c r="F284" s="16"/>
      <c r="G284" s="16"/>
      <c r="H284" s="16"/>
      <c r="I284" s="16">
        <v>9677.2999999999993</v>
      </c>
      <c r="J284" s="16">
        <v>6071.9</v>
      </c>
      <c r="K284" s="16">
        <f t="shared" ref="K284:K285" si="332">J284/I284*100</f>
        <v>62.743740506132909</v>
      </c>
      <c r="L284" s="16">
        <v>132</v>
      </c>
      <c r="M284" s="16">
        <v>0</v>
      </c>
      <c r="N284" s="16">
        <f t="shared" si="268"/>
        <v>0</v>
      </c>
    </row>
    <row r="285" spans="1:14" x14ac:dyDescent="0.25">
      <c r="A285" s="51" t="s">
        <v>31</v>
      </c>
      <c r="B285" s="82"/>
      <c r="C285" s="18">
        <f>C284</f>
        <v>9809.2999999999993</v>
      </c>
      <c r="D285" s="18">
        <f>D284</f>
        <v>6071.9</v>
      </c>
      <c r="E285" s="18">
        <f t="shared" si="331"/>
        <v>61.899421977103366</v>
      </c>
      <c r="F285" s="18">
        <f t="shared" ref="F285:G285" si="333">F284</f>
        <v>0</v>
      </c>
      <c r="G285" s="18">
        <f t="shared" si="333"/>
        <v>0</v>
      </c>
      <c r="H285" s="18"/>
      <c r="I285" s="18">
        <f t="shared" ref="I285:J285" si="334">I284</f>
        <v>9677.2999999999993</v>
      </c>
      <c r="J285" s="18">
        <f t="shared" si="334"/>
        <v>6071.9</v>
      </c>
      <c r="K285" s="18">
        <f t="shared" si="332"/>
        <v>62.743740506132909</v>
      </c>
      <c r="L285" s="18">
        <f>SUM(L284)</f>
        <v>132</v>
      </c>
      <c r="M285" s="18">
        <f>SUM(M284)</f>
        <v>0</v>
      </c>
      <c r="N285" s="18">
        <f t="shared" si="268"/>
        <v>0</v>
      </c>
    </row>
    <row r="286" spans="1:14" x14ac:dyDescent="0.25">
      <c r="A286" s="51" t="s">
        <v>53</v>
      </c>
      <c r="B286" s="44"/>
      <c r="C286" s="8">
        <f>C264+C267+C270+C273+C285+C276+C279+C282</f>
        <v>134222.29999999999</v>
      </c>
      <c r="D286" s="8">
        <f>D264+D267+D270+D273+D285+D276+D279+D282</f>
        <v>87905.7</v>
      </c>
      <c r="E286" s="8">
        <f t="shared" si="331"/>
        <v>65.492619333747086</v>
      </c>
      <c r="F286" s="8">
        <f t="shared" ref="F286:G286" si="335">F264+F267+F270+F273+F285+F276+F279+F282</f>
        <v>0</v>
      </c>
      <c r="G286" s="8">
        <f t="shared" si="335"/>
        <v>0</v>
      </c>
      <c r="H286" s="8"/>
      <c r="I286" s="8">
        <f t="shared" ref="I286:J286" si="336">I264+I267+I270+I273+I285+I276+I279+I282</f>
        <v>130066.5</v>
      </c>
      <c r="J286" s="8">
        <f t="shared" si="336"/>
        <v>85284.099999999991</v>
      </c>
      <c r="K286" s="8">
        <f t="shared" ref="K286:K287" si="337">J286/I286*100</f>
        <v>65.569612467468545</v>
      </c>
      <c r="L286" s="8">
        <f t="shared" ref="L286:M286" si="338">L264+L267+L270+L273+L285+L276+L279+L282</f>
        <v>4155.8</v>
      </c>
      <c r="M286" s="8">
        <f t="shared" si="338"/>
        <v>2621.6</v>
      </c>
      <c r="N286" s="8">
        <f t="shared" si="268"/>
        <v>63.08292025602772</v>
      </c>
    </row>
    <row r="287" spans="1:14" ht="38.25" customHeight="1" x14ac:dyDescent="0.3">
      <c r="A287" s="87" t="s">
        <v>106</v>
      </c>
      <c r="B287" s="88"/>
      <c r="C287" s="11">
        <f>C28+C53+C78+C93+C106+C140+C160+C182+C194+C206+C214+C231+C260+C286</f>
        <v>1838989.7000000002</v>
      </c>
      <c r="D287" s="12">
        <f>D28+D53+D78+D93+D106+D140+D160+D182+D194+D206+D214+D231+D260+D286</f>
        <v>1042215.9</v>
      </c>
      <c r="E287" s="11">
        <f t="shared" si="331"/>
        <v>56.673286424605848</v>
      </c>
      <c r="F287" s="11">
        <f>F28+F53+F78+F93+F106+F140+F160+F182+F194+F206+F214+F231+F260+F286</f>
        <v>146.80000000000001</v>
      </c>
      <c r="G287" s="11">
        <f>G28+G53+G78+G93+G106+G140+G160+G182+G194+G206+G214+G231+G260+G286</f>
        <v>91</v>
      </c>
      <c r="H287" s="11"/>
      <c r="I287" s="12">
        <f>I28+I53+I78+I93+I106+I140+I160+I182+I194+I206+I214+I231+I260+I286</f>
        <v>1230912.6999999997</v>
      </c>
      <c r="J287" s="11">
        <f>J28+J53+J78+J93+J106+J140+J160+J182+J194+J206+J214+J231+J260+J286</f>
        <v>679784.79999999981</v>
      </c>
      <c r="K287" s="11">
        <f t="shared" si="337"/>
        <v>55.226077365194136</v>
      </c>
      <c r="L287" s="12">
        <f>L28+L53+L78+L93+L106+L140+L160+L182+L194+L206+L214+L231+L260+L286</f>
        <v>607930.19999999995</v>
      </c>
      <c r="M287" s="11">
        <f>M28+M53+M78+M93+M106+M140+M160+M182+M194+M206+M214+M231+M260+M286</f>
        <v>362340.1</v>
      </c>
      <c r="N287" s="7">
        <f t="shared" si="268"/>
        <v>59.602253679781001</v>
      </c>
    </row>
    <row r="288" spans="1:14" x14ac:dyDescent="0.25">
      <c r="A288" s="13"/>
      <c r="B288" s="1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 x14ac:dyDescent="0.25">
      <c r="A289" s="13"/>
      <c r="B289" s="1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 x14ac:dyDescent="0.25">
      <c r="A290" s="13"/>
      <c r="B290" s="1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 x14ac:dyDescent="0.25">
      <c r="A291" s="13"/>
      <c r="B291" s="1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 x14ac:dyDescent="0.25">
      <c r="A292" s="13"/>
      <c r="B292" s="1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x14ac:dyDescent="0.25">
      <c r="A293" s="13"/>
      <c r="B293" s="1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x14ac:dyDescent="0.25">
      <c r="A294" s="13"/>
      <c r="B294" s="1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 x14ac:dyDescent="0.25">
      <c r="A295" s="13"/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 x14ac:dyDescent="0.25">
      <c r="A296" s="13"/>
      <c r="B296" s="1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x14ac:dyDescent="0.25">
      <c r="A297" s="13"/>
      <c r="B297" s="1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 x14ac:dyDescent="0.25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x14ac:dyDescent="0.25">
      <c r="A299" s="13"/>
      <c r="B299" s="1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x14ac:dyDescent="0.25">
      <c r="A300" s="13"/>
      <c r="B300" s="1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x14ac:dyDescent="0.25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x14ac:dyDescent="0.25">
      <c r="A302" s="13"/>
      <c r="B302" s="1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 x14ac:dyDescent="0.25">
      <c r="A303" s="13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x14ac:dyDescent="0.25">
      <c r="A304" s="13"/>
      <c r="B304" s="1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x14ac:dyDescent="0.25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 x14ac:dyDescent="0.25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x14ac:dyDescent="0.25">
      <c r="A307" s="13"/>
      <c r="B307" s="1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x14ac:dyDescent="0.25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x14ac:dyDescent="0.2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x14ac:dyDescent="0.25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x14ac:dyDescent="0.25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x14ac:dyDescent="0.25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5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</sheetData>
  <mergeCells count="292">
    <mergeCell ref="A17:B17"/>
    <mergeCell ref="A20:B20"/>
    <mergeCell ref="A15:B15"/>
    <mergeCell ref="A18:B18"/>
    <mergeCell ref="A21:B21"/>
    <mergeCell ref="A241:B241"/>
    <mergeCell ref="A234:B234"/>
    <mergeCell ref="A228:N228"/>
    <mergeCell ref="A246:B246"/>
    <mergeCell ref="A212:B212"/>
    <mergeCell ref="A213:B213"/>
    <mergeCell ref="A214:B214"/>
    <mergeCell ref="A208:N208"/>
    <mergeCell ref="A211:N211"/>
    <mergeCell ref="B215:N215"/>
    <mergeCell ref="A216:N216"/>
    <mergeCell ref="A203:N203"/>
    <mergeCell ref="B207:N207"/>
    <mergeCell ref="A185:B185"/>
    <mergeCell ref="A186:B186"/>
    <mergeCell ref="A198:B198"/>
    <mergeCell ref="A199:B199"/>
    <mergeCell ref="A202:B202"/>
    <mergeCell ref="A204:B204"/>
    <mergeCell ref="A247:B247"/>
    <mergeCell ref="A1:N1"/>
    <mergeCell ref="A235:B235"/>
    <mergeCell ref="A237:B237"/>
    <mergeCell ref="A238:B238"/>
    <mergeCell ref="A239:B239"/>
    <mergeCell ref="A227:B227"/>
    <mergeCell ref="A229:B229"/>
    <mergeCell ref="A230:B230"/>
    <mergeCell ref="A231:B231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4:B14"/>
    <mergeCell ref="A233:N233"/>
    <mergeCell ref="A226:B226"/>
    <mergeCell ref="A209:B209"/>
    <mergeCell ref="A210:B210"/>
    <mergeCell ref="A268:N268"/>
    <mergeCell ref="A271:N271"/>
    <mergeCell ref="A274:N274"/>
    <mergeCell ref="A277:N277"/>
    <mergeCell ref="A278:B278"/>
    <mergeCell ref="A279:B279"/>
    <mergeCell ref="A245:N245"/>
    <mergeCell ref="A242:B242"/>
    <mergeCell ref="A243:B243"/>
    <mergeCell ref="A244:B244"/>
    <mergeCell ref="A267:B267"/>
    <mergeCell ref="A249:B249"/>
    <mergeCell ref="A248:N248"/>
    <mergeCell ref="A264:B264"/>
    <mergeCell ref="A266:B266"/>
    <mergeCell ref="A250:B250"/>
    <mergeCell ref="A252:B252"/>
    <mergeCell ref="A253:B253"/>
    <mergeCell ref="A255:B255"/>
    <mergeCell ref="A256:B256"/>
    <mergeCell ref="A258:B258"/>
    <mergeCell ref="A251:N251"/>
    <mergeCell ref="A254:N254"/>
    <mergeCell ref="A260:B260"/>
    <mergeCell ref="A263:B263"/>
    <mergeCell ref="A257:N257"/>
    <mergeCell ref="B261:N261"/>
    <mergeCell ref="A262:N262"/>
    <mergeCell ref="A265:N265"/>
    <mergeCell ref="A23:B23"/>
    <mergeCell ref="A24:B24"/>
    <mergeCell ref="A217:B217"/>
    <mergeCell ref="A218:B218"/>
    <mergeCell ref="A123:N123"/>
    <mergeCell ref="A129:N129"/>
    <mergeCell ref="A134:N134"/>
    <mergeCell ref="A137:N137"/>
    <mergeCell ref="A259:B259"/>
    <mergeCell ref="A220:B220"/>
    <mergeCell ref="A221:B221"/>
    <mergeCell ref="A223:B223"/>
    <mergeCell ref="A224:B224"/>
    <mergeCell ref="A219:N219"/>
    <mergeCell ref="A222:N222"/>
    <mergeCell ref="A225:N225"/>
    <mergeCell ref="A236:N236"/>
    <mergeCell ref="A240:N240"/>
    <mergeCell ref="B232:N232"/>
    <mergeCell ref="A284:B284"/>
    <mergeCell ref="A285:B285"/>
    <mergeCell ref="A286:B286"/>
    <mergeCell ref="A287:B287"/>
    <mergeCell ref="A269:B269"/>
    <mergeCell ref="A270:B270"/>
    <mergeCell ref="A272:B272"/>
    <mergeCell ref="A273:B273"/>
    <mergeCell ref="A275:B275"/>
    <mergeCell ref="A276:B276"/>
    <mergeCell ref="A283:N283"/>
    <mergeCell ref="A280:N280"/>
    <mergeCell ref="A281:B281"/>
    <mergeCell ref="A282:B282"/>
    <mergeCell ref="A205:B205"/>
    <mergeCell ref="A206:B206"/>
    <mergeCell ref="A188:B188"/>
    <mergeCell ref="A190:B190"/>
    <mergeCell ref="A192:B192"/>
    <mergeCell ref="A193:B193"/>
    <mergeCell ref="A194:B194"/>
    <mergeCell ref="A201:B201"/>
    <mergeCell ref="A197:B197"/>
    <mergeCell ref="A189:B189"/>
    <mergeCell ref="A174:B174"/>
    <mergeCell ref="A175:B175"/>
    <mergeCell ref="A177:B177"/>
    <mergeCell ref="A187:N187"/>
    <mergeCell ref="A191:N191"/>
    <mergeCell ref="B195:N195"/>
    <mergeCell ref="A196:N196"/>
    <mergeCell ref="A200:N200"/>
    <mergeCell ref="A184:N184"/>
    <mergeCell ref="A149:B149"/>
    <mergeCell ref="A150:B150"/>
    <mergeCell ref="A152:B152"/>
    <mergeCell ref="A153:B153"/>
    <mergeCell ref="A155:B155"/>
    <mergeCell ref="A156:B156"/>
    <mergeCell ref="A148:N148"/>
    <mergeCell ref="A151:N151"/>
    <mergeCell ref="A154:N154"/>
    <mergeCell ref="A157:N157"/>
    <mergeCell ref="B161:N161"/>
    <mergeCell ref="A162:N162"/>
    <mergeCell ref="A165:N165"/>
    <mergeCell ref="A169:N169"/>
    <mergeCell ref="A173:N173"/>
    <mergeCell ref="A176:N176"/>
    <mergeCell ref="A179:N179"/>
    <mergeCell ref="B183:N183"/>
    <mergeCell ref="A178:B178"/>
    <mergeCell ref="A180:B180"/>
    <mergeCell ref="A181:B181"/>
    <mergeCell ref="A182:B182"/>
    <mergeCell ref="A158:B158"/>
    <mergeCell ref="A159:B159"/>
    <mergeCell ref="A160:B160"/>
    <mergeCell ref="A163:B163"/>
    <mergeCell ref="A164:B164"/>
    <mergeCell ref="A166:B166"/>
    <mergeCell ref="A167:B167"/>
    <mergeCell ref="A168:B168"/>
    <mergeCell ref="A170:B170"/>
    <mergeCell ref="A171:B171"/>
    <mergeCell ref="A172:B172"/>
    <mergeCell ref="A140:B140"/>
    <mergeCell ref="A143:B143"/>
    <mergeCell ref="A144:B144"/>
    <mergeCell ref="A146:B146"/>
    <mergeCell ref="A147:B147"/>
    <mergeCell ref="A132:B132"/>
    <mergeCell ref="A133:B133"/>
    <mergeCell ref="A135:B135"/>
    <mergeCell ref="A136:B136"/>
    <mergeCell ref="A138:B138"/>
    <mergeCell ref="A139:B139"/>
    <mergeCell ref="B141:N141"/>
    <mergeCell ref="A142:N142"/>
    <mergeCell ref="A145:N145"/>
    <mergeCell ref="A124:B124"/>
    <mergeCell ref="A125:B125"/>
    <mergeCell ref="A126:B126"/>
    <mergeCell ref="A127:B127"/>
    <mergeCell ref="A128:B128"/>
    <mergeCell ref="A130:B130"/>
    <mergeCell ref="A131:B131"/>
    <mergeCell ref="A64:B64"/>
    <mergeCell ref="A65:B65"/>
    <mergeCell ref="A81:B81"/>
    <mergeCell ref="A84:B84"/>
    <mergeCell ref="A85:B85"/>
    <mergeCell ref="A74:B74"/>
    <mergeCell ref="A78:B78"/>
    <mergeCell ref="A83:N83"/>
    <mergeCell ref="A89:N89"/>
    <mergeCell ref="B94:N94"/>
    <mergeCell ref="A122:B122"/>
    <mergeCell ref="A105:B105"/>
    <mergeCell ref="A106:B106"/>
    <mergeCell ref="A98:B98"/>
    <mergeCell ref="A100:B100"/>
    <mergeCell ref="A101:B101"/>
    <mergeCell ref="A112:B112"/>
    <mergeCell ref="A9:B9"/>
    <mergeCell ref="A8:B8"/>
    <mergeCell ref="A11:B11"/>
    <mergeCell ref="A12:B12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8:B28"/>
    <mergeCell ref="B29:N29"/>
    <mergeCell ref="A30:N30"/>
    <mergeCell ref="A38:B38"/>
    <mergeCell ref="A39:B39"/>
    <mergeCell ref="A40:B40"/>
    <mergeCell ref="A32:B32"/>
    <mergeCell ref="A33:B33"/>
    <mergeCell ref="A35:B35"/>
    <mergeCell ref="A36:B36"/>
    <mergeCell ref="A34:N34"/>
    <mergeCell ref="A37:N37"/>
    <mergeCell ref="A31:B31"/>
    <mergeCell ref="A41:N41"/>
    <mergeCell ref="A56:B56"/>
    <mergeCell ref="A58:B58"/>
    <mergeCell ref="A60:B60"/>
    <mergeCell ref="A61:B61"/>
    <mergeCell ref="A48:B48"/>
    <mergeCell ref="A49:B49"/>
    <mergeCell ref="A42:B42"/>
    <mergeCell ref="A53:B53"/>
    <mergeCell ref="A43:B43"/>
    <mergeCell ref="A45:B45"/>
    <mergeCell ref="A46:B46"/>
    <mergeCell ref="A47:B47"/>
    <mergeCell ref="A57:B57"/>
    <mergeCell ref="A44:N44"/>
    <mergeCell ref="B54:N54"/>
    <mergeCell ref="A55:N55"/>
    <mergeCell ref="A59:N59"/>
    <mergeCell ref="E2:K2"/>
    <mergeCell ref="A116:B116"/>
    <mergeCell ref="A117:B117"/>
    <mergeCell ref="A109:B109"/>
    <mergeCell ref="A110:B110"/>
    <mergeCell ref="A111:B111"/>
    <mergeCell ref="A86:B86"/>
    <mergeCell ref="A87:B87"/>
    <mergeCell ref="B79:N79"/>
    <mergeCell ref="A80:N80"/>
    <mergeCell ref="A88:B88"/>
    <mergeCell ref="A82:B82"/>
    <mergeCell ref="A95:N95"/>
    <mergeCell ref="A99:N99"/>
    <mergeCell ref="A102:N102"/>
    <mergeCell ref="A70:B70"/>
    <mergeCell ref="A73:B73"/>
    <mergeCell ref="A62:B62"/>
    <mergeCell ref="A93:B93"/>
    <mergeCell ref="A90:B90"/>
    <mergeCell ref="A92:B92"/>
    <mergeCell ref="A67:B67"/>
    <mergeCell ref="A68:B68"/>
    <mergeCell ref="A71:B71"/>
    <mergeCell ref="A63:N63"/>
    <mergeCell ref="A50:N50"/>
    <mergeCell ref="A51:B51"/>
    <mergeCell ref="A52:B52"/>
    <mergeCell ref="A75:N75"/>
    <mergeCell ref="A76:B76"/>
    <mergeCell ref="A77:B77"/>
    <mergeCell ref="A66:N66"/>
    <mergeCell ref="A69:N69"/>
    <mergeCell ref="A72:N72"/>
    <mergeCell ref="A120:B120"/>
    <mergeCell ref="A121:B121"/>
    <mergeCell ref="A91:B91"/>
    <mergeCell ref="A115:N115"/>
    <mergeCell ref="A118:N118"/>
    <mergeCell ref="A114:B114"/>
    <mergeCell ref="A96:B96"/>
    <mergeCell ref="A97:B97"/>
    <mergeCell ref="A103:B103"/>
    <mergeCell ref="A104:B104"/>
    <mergeCell ref="B107:N107"/>
    <mergeCell ref="A108:N108"/>
    <mergeCell ref="A113:B113"/>
    <mergeCell ref="A119:B119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2018-07-19T08:18:43Z</cp:lastPrinted>
  <dcterms:created xsi:type="dcterms:W3CDTF">2016-11-22T06:59:06Z</dcterms:created>
  <dcterms:modified xsi:type="dcterms:W3CDTF">2018-09-04T12:26:55Z</dcterms:modified>
</cp:coreProperties>
</file>