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2120" windowHeight="7935"/>
  </bookViews>
  <sheets>
    <sheet name="Лист1" sheetId="1" r:id="rId1"/>
  </sheets>
  <definedNames>
    <definedName name="_xlnm.Print_Titles" localSheetId="0">Лист1!$3:$4</definedName>
  </definedNames>
  <calcPr calcId="124519" calcOnSave="0"/>
</workbook>
</file>

<file path=xl/calcChain.xml><?xml version="1.0" encoding="utf-8"?>
<calcChain xmlns="http://schemas.openxmlformats.org/spreadsheetml/2006/main">
  <c r="D190" i="1"/>
  <c r="C190"/>
  <c r="N190"/>
  <c r="M191"/>
  <c r="L191"/>
  <c r="J191"/>
  <c r="I191"/>
  <c r="G191"/>
  <c r="F191"/>
  <c r="C81"/>
  <c r="D77"/>
  <c r="D25"/>
  <c r="C25"/>
  <c r="E190" l="1"/>
  <c r="D164"/>
  <c r="D159"/>
  <c r="C159"/>
  <c r="K279" l="1"/>
  <c r="K60"/>
  <c r="K56"/>
  <c r="L232" l="1"/>
  <c r="M219"/>
  <c r="M232" s="1"/>
  <c r="L219"/>
  <c r="M211"/>
  <c r="L211"/>
  <c r="M182"/>
  <c r="L182"/>
  <c r="M179"/>
  <c r="L179"/>
  <c r="M176"/>
  <c r="L176"/>
  <c r="M173"/>
  <c r="L173"/>
  <c r="M148"/>
  <c r="L148"/>
  <c r="M145"/>
  <c r="L145"/>
  <c r="L101"/>
  <c r="M93"/>
  <c r="L93"/>
  <c r="M84"/>
  <c r="L84"/>
  <c r="M58"/>
  <c r="L58"/>
  <c r="M39"/>
  <c r="L39"/>
  <c r="M14"/>
  <c r="L14"/>
  <c r="M11"/>
  <c r="L11"/>
  <c r="M280" l="1"/>
  <c r="L280"/>
  <c r="M277"/>
  <c r="L277"/>
  <c r="M274"/>
  <c r="L274"/>
  <c r="M271"/>
  <c r="L271"/>
  <c r="M265"/>
  <c r="L265"/>
  <c r="M262"/>
  <c r="L262"/>
  <c r="M257"/>
  <c r="L257"/>
  <c r="M254"/>
  <c r="L254"/>
  <c r="M251"/>
  <c r="L251"/>
  <c r="M248"/>
  <c r="L248"/>
  <c r="M245"/>
  <c r="M258" s="1"/>
  <c r="L245"/>
  <c r="L258" s="1"/>
  <c r="M240"/>
  <c r="L240"/>
  <c r="M236"/>
  <c r="L236"/>
  <c r="D235"/>
  <c r="M231"/>
  <c r="L231"/>
  <c r="M228"/>
  <c r="L228"/>
  <c r="M222"/>
  <c r="L222"/>
  <c r="M214"/>
  <c r="M215" s="1"/>
  <c r="L214"/>
  <c r="L215" s="1"/>
  <c r="M206"/>
  <c r="L206"/>
  <c r="M203"/>
  <c r="L203"/>
  <c r="M200"/>
  <c r="L200"/>
  <c r="M194"/>
  <c r="L194"/>
  <c r="M187"/>
  <c r="M195" s="1"/>
  <c r="L187"/>
  <c r="L195" s="1"/>
  <c r="D193"/>
  <c r="D186"/>
  <c r="C186"/>
  <c r="C31"/>
  <c r="D172"/>
  <c r="D168"/>
  <c r="C168"/>
  <c r="M169"/>
  <c r="L169"/>
  <c r="C164"/>
  <c r="M165"/>
  <c r="M183" s="1"/>
  <c r="L165"/>
  <c r="L183" s="1"/>
  <c r="M160"/>
  <c r="D160" s="1"/>
  <c r="L160"/>
  <c r="C160" s="1"/>
  <c r="D156"/>
  <c r="C156"/>
  <c r="M157"/>
  <c r="L157"/>
  <c r="M154"/>
  <c r="M151"/>
  <c r="L151"/>
  <c r="D147"/>
  <c r="C147"/>
  <c r="D139"/>
  <c r="C139"/>
  <c r="M140"/>
  <c r="L140"/>
  <c r="D136"/>
  <c r="C136"/>
  <c r="M137"/>
  <c r="L137"/>
  <c r="D131"/>
  <c r="C131"/>
  <c r="M134"/>
  <c r="L134"/>
  <c r="L129"/>
  <c r="M129"/>
  <c r="D121"/>
  <c r="C121"/>
  <c r="D120"/>
  <c r="C120"/>
  <c r="M123"/>
  <c r="L123"/>
  <c r="M118"/>
  <c r="L118"/>
  <c r="D111"/>
  <c r="C111"/>
  <c r="L112"/>
  <c r="M112"/>
  <c r="M161" l="1"/>
  <c r="L161"/>
  <c r="M207"/>
  <c r="L207"/>
  <c r="L109"/>
  <c r="L141" s="1"/>
  <c r="M109"/>
  <c r="M141" s="1"/>
  <c r="C105"/>
  <c r="C107"/>
  <c r="C108"/>
  <c r="C104"/>
  <c r="C100"/>
  <c r="D98"/>
  <c r="D99" s="1"/>
  <c r="C98"/>
  <c r="C99" s="1"/>
  <c r="D95"/>
  <c r="C95"/>
  <c r="M96"/>
  <c r="L96"/>
  <c r="D91"/>
  <c r="C91"/>
  <c r="D86"/>
  <c r="C86"/>
  <c r="M87"/>
  <c r="L87"/>
  <c r="D81"/>
  <c r="C82"/>
  <c r="D82"/>
  <c r="C83"/>
  <c r="D83"/>
  <c r="D80"/>
  <c r="C80"/>
  <c r="D72"/>
  <c r="D73" s="1"/>
  <c r="C72"/>
  <c r="C73" s="1"/>
  <c r="M73"/>
  <c r="L73"/>
  <c r="D69"/>
  <c r="D70" s="1"/>
  <c r="C69"/>
  <c r="C70" s="1"/>
  <c r="L70"/>
  <c r="M70"/>
  <c r="D66"/>
  <c r="D67" s="1"/>
  <c r="C66"/>
  <c r="C67" s="1"/>
  <c r="M67"/>
  <c r="L67"/>
  <c r="D63"/>
  <c r="D64" s="1"/>
  <c r="C63"/>
  <c r="C64" s="1"/>
  <c r="M64"/>
  <c r="L64"/>
  <c r="D61"/>
  <c r="C61"/>
  <c r="D60"/>
  <c r="C60"/>
  <c r="M61"/>
  <c r="L61"/>
  <c r="D56"/>
  <c r="D53"/>
  <c r="C53"/>
  <c r="L54"/>
  <c r="M54"/>
  <c r="C45"/>
  <c r="C46"/>
  <c r="C47"/>
  <c r="C44"/>
  <c r="L48"/>
  <c r="M42"/>
  <c r="L42"/>
  <c r="C37"/>
  <c r="D34"/>
  <c r="C34"/>
  <c r="M35"/>
  <c r="L35"/>
  <c r="C30"/>
  <c r="M26"/>
  <c r="L26"/>
  <c r="C22"/>
  <c r="M23"/>
  <c r="L23"/>
  <c r="D19"/>
  <c r="D20" s="1"/>
  <c r="C19"/>
  <c r="C20" s="1"/>
  <c r="M20"/>
  <c r="L20"/>
  <c r="D16"/>
  <c r="D17" s="1"/>
  <c r="C16"/>
  <c r="C17" s="1"/>
  <c r="M17"/>
  <c r="L17"/>
  <c r="D13"/>
  <c r="D14" s="1"/>
  <c r="C7"/>
  <c r="C8" s="1"/>
  <c r="D7"/>
  <c r="D8" s="1"/>
  <c r="C10"/>
  <c r="M8"/>
  <c r="L8"/>
  <c r="C109" l="1"/>
  <c r="D100"/>
  <c r="M74"/>
  <c r="L74"/>
  <c r="D22"/>
  <c r="D10"/>
  <c r="D84"/>
  <c r="K104"/>
  <c r="H60"/>
  <c r="K53"/>
  <c r="K25"/>
  <c r="K19"/>
  <c r="J277"/>
  <c r="I277"/>
  <c r="G277"/>
  <c r="F277"/>
  <c r="F154" l="1"/>
  <c r="G154"/>
  <c r="I154"/>
  <c r="J154"/>
  <c r="D78"/>
  <c r="F78"/>
  <c r="G78"/>
  <c r="I78"/>
  <c r="J78"/>
  <c r="L32"/>
  <c r="L49" s="1"/>
  <c r="N34"/>
  <c r="L52"/>
  <c r="M52"/>
  <c r="M78"/>
  <c r="M88" s="1"/>
  <c r="L92"/>
  <c r="M92"/>
  <c r="L99"/>
  <c r="L100" s="1"/>
  <c r="M99"/>
  <c r="M100" s="1"/>
  <c r="M101" s="1"/>
  <c r="N99"/>
  <c r="N111"/>
  <c r="N121"/>
  <c r="L122"/>
  <c r="M122"/>
  <c r="L132"/>
  <c r="M132"/>
  <c r="L133"/>
  <c r="M133"/>
  <c r="L167"/>
  <c r="M167"/>
  <c r="K108"/>
  <c r="K77"/>
  <c r="E60"/>
  <c r="I169"/>
  <c r="H169"/>
  <c r="I182"/>
  <c r="H182"/>
  <c r="I176"/>
  <c r="H176"/>
  <c r="I173"/>
  <c r="H173"/>
  <c r="J109"/>
  <c r="I109"/>
  <c r="G109"/>
  <c r="F109"/>
  <c r="J87"/>
  <c r="I87"/>
  <c r="G87"/>
  <c r="F87"/>
  <c r="D87"/>
  <c r="C87"/>
  <c r="J73"/>
  <c r="I73"/>
  <c r="G73"/>
  <c r="F73"/>
  <c r="J32"/>
  <c r="I32"/>
  <c r="G32"/>
  <c r="F32"/>
  <c r="C32"/>
  <c r="H183" l="1"/>
  <c r="N167"/>
  <c r="N139"/>
  <c r="N133"/>
  <c r="N132"/>
  <c r="N131"/>
  <c r="N122"/>
  <c r="N95"/>
  <c r="N83"/>
  <c r="N82"/>
  <c r="N81"/>
  <c r="N80"/>
  <c r="K154"/>
  <c r="K78"/>
  <c r="N164"/>
  <c r="E164" s="1"/>
  <c r="N136"/>
  <c r="N120"/>
  <c r="N98"/>
  <c r="N92"/>
  <c r="N91"/>
  <c r="N69"/>
  <c r="N63"/>
  <c r="N52"/>
  <c r="N186"/>
  <c r="K109"/>
  <c r="N60"/>
  <c r="N53"/>
  <c r="N25"/>
  <c r="N22"/>
  <c r="N19"/>
  <c r="N16"/>
  <c r="N10"/>
  <c r="N7"/>
  <c r="J200"/>
  <c r="I200"/>
  <c r="G200"/>
  <c r="F200"/>
  <c r="E53"/>
  <c r="J54"/>
  <c r="I54"/>
  <c r="G54"/>
  <c r="F54"/>
  <c r="D54"/>
  <c r="C54"/>
  <c r="C93"/>
  <c r="K273"/>
  <c r="K270"/>
  <c r="K267"/>
  <c r="K264"/>
  <c r="K261"/>
  <c r="K238"/>
  <c r="K235"/>
  <c r="K227"/>
  <c r="K221"/>
  <c r="K218"/>
  <c r="K172"/>
  <c r="K153"/>
  <c r="K150"/>
  <c r="K147"/>
  <c r="K66"/>
  <c r="K38"/>
  <c r="K37"/>
  <c r="K31"/>
  <c r="K13"/>
  <c r="K10"/>
  <c r="K7"/>
  <c r="E186"/>
  <c r="E167"/>
  <c r="E139"/>
  <c r="E136"/>
  <c r="E133"/>
  <c r="E132"/>
  <c r="E131"/>
  <c r="E122"/>
  <c r="E121"/>
  <c r="E120"/>
  <c r="E111"/>
  <c r="E99"/>
  <c r="E98"/>
  <c r="E95"/>
  <c r="E92"/>
  <c r="E91"/>
  <c r="E83"/>
  <c r="E82"/>
  <c r="E81"/>
  <c r="E80"/>
  <c r="E69"/>
  <c r="E66"/>
  <c r="E63"/>
  <c r="E34"/>
  <c r="E25"/>
  <c r="E22"/>
  <c r="E19"/>
  <c r="E16"/>
  <c r="E10"/>
  <c r="E7"/>
  <c r="J280"/>
  <c r="K280" s="1"/>
  <c r="I280"/>
  <c r="G280"/>
  <c r="F280"/>
  <c r="J274"/>
  <c r="I274"/>
  <c r="G274"/>
  <c r="F274"/>
  <c r="J271"/>
  <c r="I271"/>
  <c r="G271"/>
  <c r="F271"/>
  <c r="J268"/>
  <c r="I268"/>
  <c r="G268"/>
  <c r="F268"/>
  <c r="J265"/>
  <c r="I265"/>
  <c r="G265"/>
  <c r="F265"/>
  <c r="J262"/>
  <c r="J281" s="1"/>
  <c r="I262"/>
  <c r="G262"/>
  <c r="G281" s="1"/>
  <c r="F262"/>
  <c r="F281" s="1"/>
  <c r="J257"/>
  <c r="I257"/>
  <c r="G257"/>
  <c r="F257"/>
  <c r="J254"/>
  <c r="I254"/>
  <c r="G254"/>
  <c r="F254"/>
  <c r="J251"/>
  <c r="I251"/>
  <c r="G251"/>
  <c r="F251"/>
  <c r="J248"/>
  <c r="I248"/>
  <c r="G248"/>
  <c r="F248"/>
  <c r="J245"/>
  <c r="I245"/>
  <c r="G245"/>
  <c r="F245"/>
  <c r="J240"/>
  <c r="I240"/>
  <c r="G240"/>
  <c r="F240"/>
  <c r="J236"/>
  <c r="I236"/>
  <c r="I258" s="1"/>
  <c r="G236"/>
  <c r="G258" s="1"/>
  <c r="F236"/>
  <c r="F258" s="1"/>
  <c r="D236"/>
  <c r="J231"/>
  <c r="I231"/>
  <c r="G231"/>
  <c r="F231"/>
  <c r="J228"/>
  <c r="I228"/>
  <c r="G228"/>
  <c r="F228"/>
  <c r="J225"/>
  <c r="I225"/>
  <c r="G225"/>
  <c r="F225"/>
  <c r="J222"/>
  <c r="I222"/>
  <c r="G222"/>
  <c r="F222"/>
  <c r="J219"/>
  <c r="J232" s="1"/>
  <c r="I219"/>
  <c r="I232" s="1"/>
  <c r="G219"/>
  <c r="G232" s="1"/>
  <c r="F219"/>
  <c r="F232" s="1"/>
  <c r="J214"/>
  <c r="I214"/>
  <c r="G214"/>
  <c r="F214"/>
  <c r="J211"/>
  <c r="J215" s="1"/>
  <c r="I211"/>
  <c r="I215" s="1"/>
  <c r="G211"/>
  <c r="G215" s="1"/>
  <c r="F211"/>
  <c r="F215" s="1"/>
  <c r="J206"/>
  <c r="I206"/>
  <c r="G206"/>
  <c r="F206"/>
  <c r="J203"/>
  <c r="I203"/>
  <c r="G203"/>
  <c r="F203"/>
  <c r="J207"/>
  <c r="I207"/>
  <c r="G207"/>
  <c r="F207"/>
  <c r="J194"/>
  <c r="I194"/>
  <c r="G194"/>
  <c r="F194"/>
  <c r="D194"/>
  <c r="J187"/>
  <c r="I187"/>
  <c r="G187"/>
  <c r="F187"/>
  <c r="D187"/>
  <c r="C187"/>
  <c r="J182"/>
  <c r="G182"/>
  <c r="F182"/>
  <c r="J179"/>
  <c r="I179"/>
  <c r="G179"/>
  <c r="F179"/>
  <c r="J176"/>
  <c r="G176"/>
  <c r="F176"/>
  <c r="J173"/>
  <c r="G173"/>
  <c r="F173"/>
  <c r="J169"/>
  <c r="G169"/>
  <c r="F169"/>
  <c r="D169"/>
  <c r="C169"/>
  <c r="J165"/>
  <c r="I165"/>
  <c r="I183" s="1"/>
  <c r="G165"/>
  <c r="F165"/>
  <c r="D165"/>
  <c r="C165"/>
  <c r="J160"/>
  <c r="I160"/>
  <c r="G160"/>
  <c r="F160"/>
  <c r="J157"/>
  <c r="I157"/>
  <c r="G157"/>
  <c r="F157"/>
  <c r="J151"/>
  <c r="I151"/>
  <c r="G151"/>
  <c r="F151"/>
  <c r="J148"/>
  <c r="I148"/>
  <c r="G148"/>
  <c r="F148"/>
  <c r="J145"/>
  <c r="I145"/>
  <c r="G145"/>
  <c r="F145"/>
  <c r="J140"/>
  <c r="I140"/>
  <c r="G140"/>
  <c r="F140"/>
  <c r="D140"/>
  <c r="C140"/>
  <c r="J137"/>
  <c r="I137"/>
  <c r="G137"/>
  <c r="F137"/>
  <c r="D137"/>
  <c r="C137"/>
  <c r="J134"/>
  <c r="I134"/>
  <c r="G134"/>
  <c r="F134"/>
  <c r="D134"/>
  <c r="C134"/>
  <c r="J129"/>
  <c r="I129"/>
  <c r="G129"/>
  <c r="F129"/>
  <c r="J123"/>
  <c r="I123"/>
  <c r="G123"/>
  <c r="F123"/>
  <c r="D123"/>
  <c r="C123"/>
  <c r="J118"/>
  <c r="I118"/>
  <c r="G118"/>
  <c r="F118"/>
  <c r="J112"/>
  <c r="I112"/>
  <c r="G112"/>
  <c r="G141" s="1"/>
  <c r="F112"/>
  <c r="D112"/>
  <c r="C112"/>
  <c r="J141"/>
  <c r="F141"/>
  <c r="J100"/>
  <c r="G100"/>
  <c r="J96"/>
  <c r="I96"/>
  <c r="G96"/>
  <c r="F96"/>
  <c r="D96"/>
  <c r="C96"/>
  <c r="J93"/>
  <c r="J101" s="1"/>
  <c r="I93"/>
  <c r="G93"/>
  <c r="F93"/>
  <c r="D93"/>
  <c r="J84"/>
  <c r="I84"/>
  <c r="I88" s="1"/>
  <c r="G84"/>
  <c r="F84"/>
  <c r="F88" s="1"/>
  <c r="C84"/>
  <c r="G88"/>
  <c r="J70"/>
  <c r="I70"/>
  <c r="J67"/>
  <c r="I67"/>
  <c r="G67"/>
  <c r="F67"/>
  <c r="J64"/>
  <c r="I64"/>
  <c r="G64"/>
  <c r="F64"/>
  <c r="J61"/>
  <c r="I61"/>
  <c r="G61"/>
  <c r="F61"/>
  <c r="J58"/>
  <c r="I58"/>
  <c r="G58"/>
  <c r="F58"/>
  <c r="J48"/>
  <c r="I48"/>
  <c r="G48"/>
  <c r="F48"/>
  <c r="C48"/>
  <c r="J42"/>
  <c r="I42"/>
  <c r="G42"/>
  <c r="F42"/>
  <c r="J39"/>
  <c r="I39"/>
  <c r="G39"/>
  <c r="F39"/>
  <c r="J35"/>
  <c r="I35"/>
  <c r="G35"/>
  <c r="F35"/>
  <c r="D35"/>
  <c r="C35"/>
  <c r="J49"/>
  <c r="J26"/>
  <c r="I26"/>
  <c r="G26"/>
  <c r="F26"/>
  <c r="D26"/>
  <c r="C26"/>
  <c r="J23"/>
  <c r="I23"/>
  <c r="G23"/>
  <c r="F23"/>
  <c r="D23"/>
  <c r="C23"/>
  <c r="J20"/>
  <c r="I20"/>
  <c r="G20"/>
  <c r="F20"/>
  <c r="J17"/>
  <c r="I17"/>
  <c r="G17"/>
  <c r="F17"/>
  <c r="J14"/>
  <c r="I14"/>
  <c r="G14"/>
  <c r="F14"/>
  <c r="J11"/>
  <c r="I11"/>
  <c r="G11"/>
  <c r="F11"/>
  <c r="D11"/>
  <c r="D27" s="1"/>
  <c r="C11"/>
  <c r="J8"/>
  <c r="I8"/>
  <c r="G8"/>
  <c r="G27" s="1"/>
  <c r="F8"/>
  <c r="J258" l="1"/>
  <c r="N35"/>
  <c r="G101"/>
  <c r="N96"/>
  <c r="N100"/>
  <c r="N123"/>
  <c r="N134"/>
  <c r="N137"/>
  <c r="N140"/>
  <c r="G183"/>
  <c r="F195"/>
  <c r="I195"/>
  <c r="I281"/>
  <c r="K281" s="1"/>
  <c r="K20"/>
  <c r="K54"/>
  <c r="I27"/>
  <c r="N165"/>
  <c r="H61"/>
  <c r="K26"/>
  <c r="N187"/>
  <c r="N17"/>
  <c r="N70"/>
  <c r="N84"/>
  <c r="N64"/>
  <c r="N112"/>
  <c r="D101"/>
  <c r="N93"/>
  <c r="D88"/>
  <c r="N61"/>
  <c r="E61"/>
  <c r="N54"/>
  <c r="N26"/>
  <c r="N23"/>
  <c r="N20"/>
  <c r="J88"/>
  <c r="K88" s="1"/>
  <c r="J195"/>
  <c r="G74"/>
  <c r="J74"/>
  <c r="F183"/>
  <c r="G195"/>
  <c r="K268"/>
  <c r="K274"/>
  <c r="F74"/>
  <c r="I74"/>
  <c r="K271"/>
  <c r="K265"/>
  <c r="E70"/>
  <c r="E67"/>
  <c r="K14"/>
  <c r="E20"/>
  <c r="E23"/>
  <c r="E26"/>
  <c r="G49"/>
  <c r="E96"/>
  <c r="E140"/>
  <c r="K148"/>
  <c r="F161"/>
  <c r="I161"/>
  <c r="E165"/>
  <c r="E187"/>
  <c r="G161"/>
  <c r="J161"/>
  <c r="J183"/>
  <c r="K183" s="1"/>
  <c r="K151"/>
  <c r="K262"/>
  <c r="K240"/>
  <c r="K258"/>
  <c r="K236"/>
  <c r="K222"/>
  <c r="K228"/>
  <c r="K219"/>
  <c r="K232"/>
  <c r="K173"/>
  <c r="E137"/>
  <c r="E134"/>
  <c r="E123"/>
  <c r="E112"/>
  <c r="I141"/>
  <c r="K141" s="1"/>
  <c r="E100"/>
  <c r="E93"/>
  <c r="C101"/>
  <c r="E84"/>
  <c r="K67"/>
  <c r="E64"/>
  <c r="E54"/>
  <c r="K39"/>
  <c r="F49"/>
  <c r="E35"/>
  <c r="K32"/>
  <c r="I49"/>
  <c r="K49" s="1"/>
  <c r="J27"/>
  <c r="E17"/>
  <c r="K11"/>
  <c r="E11"/>
  <c r="F27"/>
  <c r="K8"/>
  <c r="K74" l="1"/>
  <c r="M27"/>
  <c r="E101"/>
  <c r="N11"/>
  <c r="G282"/>
  <c r="F282"/>
  <c r="I282"/>
  <c r="J282"/>
  <c r="K161"/>
  <c r="K27"/>
  <c r="N101" l="1"/>
  <c r="H282"/>
  <c r="K282"/>
  <c r="N8"/>
  <c r="E8"/>
  <c r="N13"/>
  <c r="C13"/>
  <c r="E13" s="1"/>
  <c r="C14" l="1"/>
  <c r="E14" l="1"/>
  <c r="C27"/>
  <c r="E27" l="1"/>
  <c r="L27"/>
  <c r="N14"/>
  <c r="N27" l="1"/>
  <c r="N30"/>
  <c r="D30"/>
  <c r="E30" s="1"/>
  <c r="D37" l="1"/>
  <c r="E37" l="1"/>
  <c r="D38"/>
  <c r="D39" l="1"/>
  <c r="C38" l="1"/>
  <c r="E38" s="1"/>
  <c r="C39" l="1"/>
  <c r="E39" l="1"/>
  <c r="C41"/>
  <c r="C42" s="1"/>
  <c r="C49" l="1"/>
  <c r="N41" l="1"/>
  <c r="D41"/>
  <c r="E41" s="1"/>
  <c r="D42"/>
  <c r="E42" s="1"/>
  <c r="N42" l="1"/>
  <c r="N44"/>
  <c r="D44"/>
  <c r="E44" s="1"/>
  <c r="N45"/>
  <c r="D45"/>
  <c r="E45" s="1"/>
  <c r="N46"/>
  <c r="D46"/>
  <c r="E46" s="1"/>
  <c r="M48"/>
  <c r="N48" s="1"/>
  <c r="D47"/>
  <c r="D48" s="1"/>
  <c r="E48" l="1"/>
  <c r="N56" l="1"/>
  <c r="C56"/>
  <c r="E56" s="1"/>
  <c r="C57"/>
  <c r="C58" s="1"/>
  <c r="C74" l="1"/>
  <c r="N57" l="1"/>
  <c r="D57"/>
  <c r="E57" s="1"/>
  <c r="D58"/>
  <c r="E58" s="1"/>
  <c r="N58" l="1"/>
  <c r="D74"/>
  <c r="E74" l="1"/>
  <c r="N74"/>
  <c r="N77" l="1"/>
  <c r="C77"/>
  <c r="E77" s="1"/>
  <c r="L78"/>
  <c r="L88" s="1"/>
  <c r="N78" l="1"/>
  <c r="C78"/>
  <c r="E78" l="1"/>
  <c r="C88"/>
  <c r="E88" l="1"/>
  <c r="N88"/>
  <c r="N104"/>
  <c r="D104"/>
  <c r="E104" s="1"/>
  <c r="N105"/>
  <c r="D105"/>
  <c r="N107"/>
  <c r="D107"/>
  <c r="E107" s="1"/>
  <c r="D108"/>
  <c r="E108" s="1"/>
  <c r="N109"/>
  <c r="E105" l="1"/>
  <c r="D109"/>
  <c r="E109" s="1"/>
  <c r="C114"/>
  <c r="N114"/>
  <c r="D114"/>
  <c r="E114" s="1"/>
  <c r="C115"/>
  <c r="N115"/>
  <c r="D115"/>
  <c r="E115" s="1"/>
  <c r="C117"/>
  <c r="N117"/>
  <c r="D117"/>
  <c r="E117" s="1"/>
  <c r="C116"/>
  <c r="C118"/>
  <c r="N116" l="1"/>
  <c r="D116"/>
  <c r="E116" s="1"/>
  <c r="D118" l="1"/>
  <c r="E118" l="1"/>
  <c r="N118"/>
  <c r="C125"/>
  <c r="N125"/>
  <c r="D125"/>
  <c r="E125" s="1"/>
  <c r="C126"/>
  <c r="N126"/>
  <c r="D126"/>
  <c r="E126" s="1"/>
  <c r="C127"/>
  <c r="N127"/>
  <c r="D127"/>
  <c r="E127" s="1"/>
  <c r="C128"/>
  <c r="C129" s="1"/>
  <c r="C141" l="1"/>
  <c r="N128" l="1"/>
  <c r="D128"/>
  <c r="E128" s="1"/>
  <c r="D129" l="1"/>
  <c r="N129" l="1"/>
  <c r="D141"/>
  <c r="E129"/>
  <c r="E141" l="1"/>
  <c r="N141"/>
  <c r="E159"/>
  <c r="N159"/>
  <c r="N160"/>
  <c r="E160"/>
  <c r="E147" l="1"/>
  <c r="C148"/>
  <c r="N147"/>
  <c r="D148"/>
  <c r="N148" s="1"/>
  <c r="E148" l="1"/>
  <c r="C144"/>
  <c r="C145" s="1"/>
  <c r="N144" l="1"/>
  <c r="D144"/>
  <c r="E144" s="1"/>
  <c r="D145" l="1"/>
  <c r="E145" l="1"/>
  <c r="N145"/>
  <c r="C150"/>
  <c r="C151" s="1"/>
  <c r="N150" l="1"/>
  <c r="D150"/>
  <c r="E150" s="1"/>
  <c r="D151" l="1"/>
  <c r="E151" l="1"/>
  <c r="N151"/>
  <c r="D153"/>
  <c r="D154" l="1"/>
  <c r="N153"/>
  <c r="L154"/>
  <c r="N154" s="1"/>
  <c r="C153"/>
  <c r="E153" s="1"/>
  <c r="C154"/>
  <c r="E154" s="1"/>
  <c r="C157"/>
  <c r="C161" l="1"/>
  <c r="N156" l="1"/>
  <c r="E156"/>
  <c r="D157"/>
  <c r="E157" s="1"/>
  <c r="D161" l="1"/>
  <c r="N157"/>
  <c r="E161" l="1"/>
  <c r="N161"/>
  <c r="M32"/>
  <c r="M49" s="1"/>
  <c r="D31"/>
  <c r="E31" s="1"/>
  <c r="D32" l="1"/>
  <c r="E32" s="1"/>
  <c r="D49" l="1"/>
  <c r="E49" s="1"/>
  <c r="N49"/>
  <c r="N172"/>
  <c r="C172"/>
  <c r="E172" s="1"/>
  <c r="D171"/>
  <c r="D173" l="1"/>
  <c r="N171" l="1"/>
  <c r="C171"/>
  <c r="E171" s="1"/>
  <c r="C173"/>
  <c r="E173" s="1"/>
  <c r="N173" l="1"/>
  <c r="C175"/>
  <c r="C176" s="1"/>
  <c r="N175" l="1"/>
  <c r="D175"/>
  <c r="E175" s="1"/>
  <c r="D176" l="1"/>
  <c r="N176" s="1"/>
  <c r="E176"/>
  <c r="C178"/>
  <c r="C179" s="1"/>
  <c r="N178" l="1"/>
  <c r="D178"/>
  <c r="E178" s="1"/>
  <c r="D179" l="1"/>
  <c r="E179" s="1"/>
  <c r="N179"/>
  <c r="C181"/>
  <c r="C182"/>
  <c r="C183" l="1"/>
  <c r="N181" l="1"/>
  <c r="D181"/>
  <c r="E181" s="1"/>
  <c r="D182" l="1"/>
  <c r="D183" l="1"/>
  <c r="E182"/>
  <c r="N182"/>
  <c r="E183" l="1"/>
  <c r="N183"/>
  <c r="C189"/>
  <c r="C191" s="1"/>
  <c r="N189"/>
  <c r="D189"/>
  <c r="D191" s="1"/>
  <c r="N191"/>
  <c r="E189" l="1"/>
  <c r="D195" l="1"/>
  <c r="E191"/>
  <c r="N193" l="1"/>
  <c r="C193"/>
  <c r="C194" s="1"/>
  <c r="N194" l="1"/>
  <c r="E194"/>
  <c r="C195"/>
  <c r="E193"/>
  <c r="E195" l="1"/>
  <c r="N195"/>
  <c r="C198"/>
  <c r="N198"/>
  <c r="D198"/>
  <c r="E198"/>
  <c r="C199"/>
  <c r="C200" s="1"/>
  <c r="N199"/>
  <c r="D199"/>
  <c r="E199" l="1"/>
  <c r="D200"/>
  <c r="E200" l="1"/>
  <c r="N200"/>
  <c r="C202"/>
  <c r="C203" s="1"/>
  <c r="N202" l="1"/>
  <c r="D202"/>
  <c r="E202" s="1"/>
  <c r="D203" l="1"/>
  <c r="E203" l="1"/>
  <c r="N203"/>
  <c r="C205"/>
  <c r="C206" s="1"/>
  <c r="C207" l="1"/>
  <c r="N205" l="1"/>
  <c r="D205"/>
  <c r="E205" s="1"/>
  <c r="D206" l="1"/>
  <c r="E206" l="1"/>
  <c r="D207"/>
  <c r="N206"/>
  <c r="E207" l="1"/>
  <c r="N207"/>
  <c r="D210"/>
  <c r="D211" s="1"/>
  <c r="C213"/>
  <c r="C214" s="1"/>
  <c r="N213"/>
  <c r="D213"/>
  <c r="E213" s="1"/>
  <c r="D214" l="1"/>
  <c r="N214" s="1"/>
  <c r="D215"/>
  <c r="E214"/>
  <c r="D218" l="1"/>
  <c r="D219" l="1"/>
  <c r="N218" l="1"/>
  <c r="C218"/>
  <c r="E218" s="1"/>
  <c r="C219"/>
  <c r="E219" s="1"/>
  <c r="N219" l="1"/>
  <c r="C221"/>
  <c r="C222" s="1"/>
  <c r="D221" l="1"/>
  <c r="E221" s="1"/>
  <c r="D222" l="1"/>
  <c r="E222" l="1"/>
  <c r="L225"/>
  <c r="C224"/>
  <c r="C225"/>
  <c r="D225"/>
  <c r="M225"/>
  <c r="D224"/>
  <c r="C227"/>
  <c r="C228"/>
  <c r="D227"/>
  <c r="D228" s="1"/>
  <c r="E228" l="1"/>
  <c r="E227"/>
  <c r="C230"/>
  <c r="C231" s="1"/>
  <c r="C232" l="1"/>
  <c r="N230"/>
  <c r="D230"/>
  <c r="E230" s="1"/>
  <c r="D231" l="1"/>
  <c r="E231" l="1"/>
  <c r="N231"/>
  <c r="D232"/>
  <c r="N232" l="1"/>
  <c r="E232"/>
  <c r="N235"/>
  <c r="C235"/>
  <c r="E235" s="1"/>
  <c r="C236" l="1"/>
  <c r="N236" l="1"/>
  <c r="E236"/>
  <c r="D239"/>
  <c r="N239"/>
  <c r="C239"/>
  <c r="E239" s="1"/>
  <c r="D238"/>
  <c r="D240" l="1"/>
  <c r="N238" l="1"/>
  <c r="C238"/>
  <c r="E238" s="1"/>
  <c r="C240" l="1"/>
  <c r="N240" l="1"/>
  <c r="E240"/>
  <c r="C243"/>
  <c r="N243"/>
  <c r="D243"/>
  <c r="E243" s="1"/>
  <c r="C242"/>
  <c r="N242"/>
  <c r="D242"/>
  <c r="E242" s="1"/>
  <c r="C244"/>
  <c r="C245" s="1"/>
  <c r="D244" l="1"/>
  <c r="E244" s="1"/>
  <c r="N244"/>
  <c r="D245" l="1"/>
  <c r="N245" l="1"/>
  <c r="E245"/>
  <c r="C248"/>
  <c r="C247"/>
  <c r="N247"/>
  <c r="D247"/>
  <c r="E247" s="1"/>
  <c r="D248"/>
  <c r="E248" s="1"/>
  <c r="N248" l="1"/>
  <c r="D250"/>
  <c r="D251"/>
  <c r="N250" l="1"/>
  <c r="C250"/>
  <c r="E250" s="1"/>
  <c r="C251"/>
  <c r="E251" s="1"/>
  <c r="N251" l="1"/>
  <c r="C253"/>
  <c r="C254" s="1"/>
  <c r="D253" l="1"/>
  <c r="D254" s="1"/>
  <c r="C256"/>
  <c r="C257" s="1"/>
  <c r="C258" l="1"/>
  <c r="N256"/>
  <c r="D256"/>
  <c r="E256" s="1"/>
  <c r="D257"/>
  <c r="N257" s="1"/>
  <c r="E257" l="1"/>
  <c r="D258"/>
  <c r="N258" l="1"/>
  <c r="E258"/>
  <c r="D261"/>
  <c r="D262" s="1"/>
  <c r="C261" l="1"/>
  <c r="E261" s="1"/>
  <c r="C262" l="1"/>
  <c r="E262" l="1"/>
  <c r="D264"/>
  <c r="D265" l="1"/>
  <c r="C264" l="1"/>
  <c r="E264" s="1"/>
  <c r="C265" l="1"/>
  <c r="E265" l="1"/>
  <c r="D267"/>
  <c r="M268"/>
  <c r="D268" l="1"/>
  <c r="C267"/>
  <c r="E267" s="1"/>
  <c r="L268"/>
  <c r="C268" l="1"/>
  <c r="E268" l="1"/>
  <c r="D270"/>
  <c r="D271" l="1"/>
  <c r="C270" l="1"/>
  <c r="C271" s="1"/>
  <c r="E271" l="1"/>
  <c r="E270"/>
  <c r="C274"/>
  <c r="C273"/>
  <c r="N273"/>
  <c r="D273"/>
  <c r="E273" s="1"/>
  <c r="D274" l="1"/>
  <c r="E274" s="1"/>
  <c r="N274"/>
  <c r="C277"/>
  <c r="C276"/>
  <c r="N276"/>
  <c r="N277"/>
  <c r="D276"/>
  <c r="E276" s="1"/>
  <c r="D279"/>
  <c r="D280" s="1"/>
  <c r="D281" l="1"/>
  <c r="D277"/>
  <c r="E277" s="1"/>
  <c r="D282"/>
  <c r="M281" l="1"/>
  <c r="M282" s="1"/>
  <c r="N279"/>
  <c r="C279"/>
  <c r="E279" s="1"/>
  <c r="C280" l="1"/>
  <c r="E280" s="1"/>
  <c r="C281" l="1"/>
  <c r="E281" s="1"/>
  <c r="N280"/>
  <c r="L281"/>
  <c r="N210"/>
  <c r="C210"/>
  <c r="E210" s="1"/>
  <c r="N281" l="1"/>
  <c r="L282"/>
  <c r="C211"/>
  <c r="N211" l="1"/>
  <c r="E211"/>
  <c r="C215"/>
  <c r="E215" l="1"/>
  <c r="N215"/>
  <c r="C282"/>
  <c r="N282" l="1"/>
  <c r="E282"/>
  <c r="C106"/>
  <c r="N106"/>
  <c r="D106"/>
  <c r="E106" s="1"/>
</calcChain>
</file>

<file path=xl/sharedStrings.xml><?xml version="1.0" encoding="utf-8"?>
<sst xmlns="http://schemas.openxmlformats.org/spreadsheetml/2006/main" count="306" uniqueCount="120">
  <si>
    <t>№ п/п</t>
  </si>
  <si>
    <t>Наименование муниципальной программы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</si>
  <si>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</si>
  <si>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</si>
  <si>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</si>
  <si>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</si>
  <si>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</si>
  <si>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</si>
  <si>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</si>
  <si>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</si>
  <si>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</si>
  <si>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</si>
  <si>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</si>
  <si>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</si>
  <si>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 xml:space="preserve">Муниципальная программа "Организация отдыха и  оздоровления  детей и подростков" </t>
  </si>
  <si>
    <t>Муниципальная программа "Развитие здравоохранения"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</si>
  <si>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</si>
  <si>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</si>
  <si>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</si>
  <si>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</si>
  <si>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</si>
  <si>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</si>
  <si>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</si>
  <si>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</si>
  <si>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</si>
  <si>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</si>
  <si>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</si>
  <si>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</si>
  <si>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Основное мероприятие №1. Развитие системы дошкольного образования в муниципальном образовании Кавказский район</t>
  </si>
  <si>
    <t>Управление  образования администрации МО Кавказский район</t>
  </si>
  <si>
    <t>Основное мероприятие №2. Развитие системы общего образования в муниципальном образовании Кавказский район</t>
  </si>
  <si>
    <t>Итого по основному мероприятию</t>
  </si>
  <si>
    <t>Основное мероприятие №3. Развитие системы дополнительного образования в муниципальном образовании Кавказский район</t>
  </si>
  <si>
    <t>Основное мероприятие №4. Финансовое обеспечение деятельности органов управления «Руководство и управление в сфере образования»</t>
  </si>
  <si>
    <t>Основное мероприятие №5. Финансовое обеспечение деятельности казенных учреждений</t>
  </si>
  <si>
    <t xml:space="preserve">Основное мероприятие №7.       Прочие мероприятия в области образования. Финансовое обеспечение деятельности прочих учреждений образования </t>
  </si>
  <si>
    <t>Подпрограмма № 1 "Обеспечение жильем детей-сирот и детей, оставшихся без попечения родителей"</t>
  </si>
  <si>
    <t>Управление имущественных отношений администрации МО Кавказский район</t>
  </si>
  <si>
    <t>Подпрограмма № 2  "Поддержка некоммерческой общественной организации Совет ветеранов войны, труда, Вооруженных сил и правоохранительных органов муниципального образования Кавказский район"</t>
  </si>
  <si>
    <t>Администрация МО Кавказский район</t>
  </si>
  <si>
    <t>Итого по подпрограмме</t>
  </si>
  <si>
    <t>Подпрограмма №3."Социальная поддержка детей-сирот и детей, оставшихся без попечения родителей"</t>
  </si>
  <si>
    <t>Подпрограмма №4. "Дополнительное материальное  обеспечение лиц, замещавших муниципальные должности и должности муниципальной службы в муниципальном образовании Кавказский район"</t>
  </si>
  <si>
    <t>Подпрограмма №5.                    "Доступная среда в муниципальном образовании Кавказский район"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</si>
  <si>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</si>
  <si>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</si>
  <si>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</si>
  <si>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Подпрограмма №1 "Строительство объектов социальной инфраструктуры в муниципальном образовании Кавказский район"</t>
  </si>
  <si>
    <t>Подпрограмма №2 "Повышение безопасности  дорожного движения в муниципальном образовании Кавказский район"</t>
  </si>
  <si>
    <t>Основное мероприятие №1. Подготовка  материалов для отвода земельных участков</t>
  </si>
  <si>
    <t>Основное мероприятие №2. «Осуществление отдельных государственных полномочий по ведению учета граждан отдельных категорий в качестве нуждающихся в жилых помещениях»</t>
  </si>
  <si>
    <t>Основное мероприятие №3. «Капитальный ремонт  общего имущества   собственников  помещений в многоквартирных домах, находящихся в собственности МО  Кавказский район»</t>
  </si>
  <si>
    <t>Подпрограмма №1. "Газификация муниципального образования Кавказский район"</t>
  </si>
  <si>
    <t>ВСЕГО по муниципальной программе</t>
  </si>
  <si>
    <t>МКУ "Управление по делам гражданской обороны и чрезвычайным ситуациям МО Кавказский район"</t>
  </si>
  <si>
    <t xml:space="preserve">Подпрограмма №2. «Мероприятия по обеспечению деятельности, связанной с проведением аварийно-спасательных и других неотложных работ при чрезвычайных ситуациях»  </t>
  </si>
  <si>
    <t xml:space="preserve">Подпрограмма №3. «Снижение рисков, смягчение последствий чрезвычайных ситуаций природного и техногенного характера  и гражданская оборона в муниципальном образовании Кавказский район» </t>
  </si>
  <si>
    <t>Подпрограмма №1 «Профилактика терроризма и  экстремизма, а также минимизации и (или) ликвидации последствий проявления терроризма и экстремизма  на территории муниципального образования Кавказский район»</t>
  </si>
  <si>
    <t>Отдел молодежной политики администрации МО Кавказский район</t>
  </si>
  <si>
    <t>Подпрограмма №2 «Развитие и поддержка казачества на территории муниципального образования Кавказский район»</t>
  </si>
  <si>
    <t xml:space="preserve">Подпрограмма №3  «Комплексные меры противодействия незаконному употреблению и обороту наркотических средств на территории муниципального образования Кавказский район»  </t>
  </si>
  <si>
    <t xml:space="preserve">Подпрограмма №4  «Профилактика правонарушений и охрана общественного порядка на территории муниципального образования Кавказский район» </t>
  </si>
  <si>
    <t xml:space="preserve">Подпрограмма  №5 «Обеспечение пожарной безопасности» </t>
  </si>
  <si>
    <t xml:space="preserve">Подпрограмма №6 « Гармонизация межнациональных и межконфессиональных отношений в МО Кавказский район» </t>
  </si>
  <si>
    <t xml:space="preserve">Подпрограмма №7 «Противодействие коррупции в муниципальном образовании Кавказский район» </t>
  </si>
  <si>
    <t>Подпрограмма №8 "Создание системы комплексного обеспечения безопасности жизнедеятельности муниципального образования Кавказский район"</t>
  </si>
  <si>
    <t>Основное мероприятие №1 «Руководство и управление в сфере культуры и искусства»</t>
  </si>
  <si>
    <t>Основное мероприятие №2 «Реализация дополнительных предпрофессиональных общеобразовательных программ в области искусств»</t>
  </si>
  <si>
    <t>Основное мероприятие №3 «Организация библиотечного обслуживания населения МО Кавказский район»</t>
  </si>
  <si>
    <t>Основное мероприятие №4 «Методическое обслуживание учреждений культуры»</t>
  </si>
  <si>
    <t>Основное мероприятие №5 «Обеспечение организации и осуществления бухгалтерского учета»</t>
  </si>
  <si>
    <t>Основное мероприятие №6 «Создание условий для организации досуга и культуры»</t>
  </si>
  <si>
    <t>Основное мероприятие №1 «Руководство и управление в сфере физической культуры и спорта»</t>
  </si>
  <si>
    <t>Основное мероприятие №2 «Реализация программ дополнительного образования физкультурно-спортивной направленности»</t>
  </si>
  <si>
    <t>Основное мероприятие № 3 «Реализация программ в области физической культуры и спорта»</t>
  </si>
  <si>
    <t>Основное мероприятие № 4 «Организация и проведение спортивно-массовых и физкультурно-оздоровительных мероприятий»</t>
  </si>
  <si>
    <t>Основное мероприятие №5 «Обеспечение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мероприятий»</t>
  </si>
  <si>
    <t>Основное мероприятие №6 «Предоставление субсидий физкультурно-спортивным организациям по игровым видам спорта(в том числе клубам и центрам)»</t>
  </si>
  <si>
    <t>Подпрограмма №1 "Формирование и продвижение инвестиционно привлекательного образа муниципального образования Кавказский район»</t>
  </si>
  <si>
    <t>Подпрограмма №2 «Поддержка и развитие малого и среднего предпринимательства в муниципальном образовании Кавказский район»</t>
  </si>
  <si>
    <t>Подпрограмма №3 «Снижение административных барьеров, повышение качества и доступности предоставления государственных и муниципальных услуг  на базе муниципального казенного учреждения «Многофункциональный центр»предоставления государственных и муниципальных услуг» МО Кавказский район »</t>
  </si>
  <si>
    <t>Подпрограмма  №3 «Обеспечение жильем молодых семей»:</t>
  </si>
  <si>
    <t xml:space="preserve">Основное мероприятие № 1:  Проведение мероприятий в сфере реализации молодёжной политики на территории муниципального образования Кавказский район   </t>
  </si>
  <si>
    <t>Основное мероприятие № 2: Обеспечение деятельности (оказание услуг) муниципальных учреждений в сфере молодежной политики</t>
  </si>
  <si>
    <t>Основное мероприятие №4: Обеспечение функций органов местного самоуправления (отдел молодежной политики)</t>
  </si>
  <si>
    <t>Основное мероприятие №1. Организация информационного обеспечения населения в средствах печати</t>
  </si>
  <si>
    <t xml:space="preserve">Основное мероприятие №2. Организация информационного обеспечения населения посредством телерадиовещания </t>
  </si>
  <si>
    <t>Основное мероприятие №1. Поддержка сельскохозяйственного производства</t>
  </si>
  <si>
    <t>Управление сельского хозяйства администрации МО Кавказский район</t>
  </si>
  <si>
    <t>Основное мероприятие №2. Развитие малых форм хозяйствования в АПК на территории муниципального образования Кавказский район</t>
  </si>
  <si>
    <t>Основное мероприятие №3. Предупреждение риска заноса, распространения и ликвидации очагов африканской чумы свиней на территории муниципального образования Кавказский район</t>
  </si>
  <si>
    <t>Основное мероприятие №4. Обеспечение эпизоотического, ветеринарно-санитарного благополучия в МО Кавказский район</t>
  </si>
  <si>
    <t xml:space="preserve">Подпрограмма №1. «Стимулирование и повышение эффективности труда в сельскохозяйственном производстве» </t>
  </si>
  <si>
    <t>Основное мероприятие №1. «Организация работы лагерей дневного пребывания на базе образовательных учреждений МО Кавказский район в период осенних, зимних, весенних и летних каникул»</t>
  </si>
  <si>
    <t>Основное мероприятие №3 «Организация отдыха в краевых и муниципальных профильных сменах в оздоровительных учреждениях Краснодарского края»</t>
  </si>
  <si>
    <t>Основное мероприятие №4 «Организация малозатратных форм отдыха:  туристических слётов, палаточных лагерей,  многодневных и однодневных походов, многодневных и однодневных  экспедиций,  участие в соревнованиях, конкурсах и мероприятиях туристско-краеведческой направленности (круглогодично)»</t>
  </si>
  <si>
    <t>Основное мероприятие № 6 «Работа дневных тематических площадок   и  вечерних спортивных площадок»</t>
  </si>
  <si>
    <t>Основное мероприятие №7 «Оздоровление подростков в возрасте от 14 до 17 лет в профильных сменах проводимых департаментом молодежной политики Краснодарского края, подведомственными учреждениями департамента молодежной политики Краснодарского края»</t>
  </si>
  <si>
    <t>Основное мероприятие №8 «Организация досуга подростков  на дворовых площадках по месту жительства и клубах по месту жительства»</t>
  </si>
  <si>
    <t>Основное мероприятие №9  «Оздоровление детей с хроническими патологиями на базе амбулаторно-поликлинических учреждений»</t>
  </si>
  <si>
    <t>Отдел здравоохранения администрации МО Кавказский район</t>
  </si>
  <si>
    <t>Основное мероприятие №1 . "Организация оказания медицинской помощи"</t>
  </si>
  <si>
    <t>Основное мероприятие №2: «Обеспечение лекарственными средствами и изделиями медицинского назначения отдельных групп населения, кроме групп населения, получающих инсулин, таблетированные  сахаропонижающие препараты, средства самоконтроля и диагностические средства, либо перенесших пересадки органов и тканей, получающих иммунодепресанты»</t>
  </si>
  <si>
    <t>Основное мероприятие №3: "Предоставление дополнительной денежной компенсации на усиленное питание доноров, безвозмездно сдавшим кровь и (или) ее компоненты  в учреждениях здравоохранения Кавказского района"</t>
  </si>
  <si>
    <t>Основное мероприятие №4 : «Предоставление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случаях зубопротезирования  в учреждениях здравоохранения Кавказского района»</t>
  </si>
  <si>
    <t>Основное мероприятие №5: «Прочие мероприятия в области здравоохранения"</t>
  </si>
  <si>
    <t>Подпрограмма №1.«Амбулаторно – поликлиническая помощь (строительство зданий врача общей практики)»</t>
  </si>
  <si>
    <t xml:space="preserve">ВСЕГО  РАСХОДЫ  ПО МП ЗА СЧЕТ СРЕДСТВ БЮДЖЕТА </t>
  </si>
  <si>
    <t>тыс.руб.</t>
  </si>
  <si>
    <t xml:space="preserve">Исполнено </t>
  </si>
  <si>
    <t xml:space="preserve">Подпрограмма №1. «Мероприятия по предупреждению и ликвидации чрезвычайных ситуаций, стихийных бедствий и их последствий и обучение  населения в области ГО и ЧС в МО Кавказский район» </t>
  </si>
  <si>
    <t>Основное мероприятие №4 «Организация транспортирования твердых коммунальных  отходов с мусороперегрузочной станции Кавказскогорайона на лицензированный полигон »</t>
  </si>
  <si>
    <t>в том числе  местные средства</t>
  </si>
  <si>
    <t>Подпрограмма № 3. «Модернизация систем теплоснабжения в муниципальном образовании Кавказский район»</t>
  </si>
  <si>
    <t xml:space="preserve">Мероприятие 6 "Меры социальной поддержки о предоставлении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населенных пунктах муниципального образования Кавказский район"
</t>
  </si>
  <si>
    <t>№ 6  Финансовое обеспечение деятельности муниципального детского лагеря "Кубаночка"</t>
  </si>
  <si>
    <t>Подпрограмма № 2. "Энергосбережение и повышение энергетической эффективности на территории муниципального образования Кавказский район"</t>
  </si>
  <si>
    <t>Уточненная сводная бюджетная роспись на 01.11.2017</t>
  </si>
  <si>
    <t>Исполнение  муниципальных программ муниципального образования Кавказский район на 01.12.2017 г.                                                                                          (бюджетные средства)</t>
  </si>
  <si>
    <t>Уточненная сводная бюджетная роспись на 01.12.2017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</si>
</sst>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 wrapText="1"/>
    </xf>
    <xf numFmtId="164" fontId="5" fillId="0" borderId="2" xfId="0" applyNumberFormat="1" applyFont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wrapText="1"/>
    </xf>
    <xf numFmtId="164" fontId="7" fillId="0" borderId="1" xfId="0" applyNumberFormat="1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wrapText="1"/>
    </xf>
    <xf numFmtId="164" fontId="2" fillId="0" borderId="0" xfId="0" applyNumberFormat="1" applyFont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49" fontId="1" fillId="2" borderId="3" xfId="0" applyNumberFormat="1" applyFont="1" applyFill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horizontal="left" wrapText="1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49" fontId="2" fillId="0" borderId="4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6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49" fontId="3" fillId="3" borderId="4" xfId="0" applyNumberFormat="1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5" xfId="0" applyNumberFormat="1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wrapText="1"/>
    </xf>
    <xf numFmtId="49" fontId="6" fillId="2" borderId="4" xfId="0" applyNumberFormat="1" applyFont="1" applyFill="1" applyBorder="1" applyAlignment="1">
      <alignment horizontal="center" wrapText="1"/>
    </xf>
    <xf numFmtId="49" fontId="6" fillId="2" borderId="5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0" fontId="0" fillId="0" borderId="6" xfId="0" applyBorder="1" applyAlignment="1">
      <alignment horizontal="left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49" fontId="3" fillId="3" borderId="4" xfId="0" applyNumberFormat="1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49" fontId="8" fillId="0" borderId="4" xfId="0" applyNumberFormat="1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center" wrapText="1"/>
    </xf>
    <xf numFmtId="49" fontId="5" fillId="2" borderId="5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Font="1" applyBorder="1" applyAlignment="1">
      <alignment horizontal="center" wrapText="1"/>
    </xf>
    <xf numFmtId="49" fontId="0" fillId="0" borderId="6" xfId="0" applyNumberFormat="1" applyBorder="1" applyAlignment="1">
      <alignment horizontal="left" wrapText="1"/>
    </xf>
    <xf numFmtId="49" fontId="3" fillId="0" borderId="4" xfId="0" applyNumberFormat="1" applyFont="1" applyBorder="1" applyAlignment="1">
      <alignment wrapText="1"/>
    </xf>
    <xf numFmtId="49" fontId="3" fillId="0" borderId="6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49" fontId="6" fillId="2" borderId="9" xfId="0" applyNumberFormat="1" applyFont="1" applyFill="1" applyBorder="1" applyAlignment="1">
      <alignment horizontal="center" wrapText="1"/>
    </xf>
    <xf numFmtId="49" fontId="6" fillId="2" borderId="10" xfId="0" applyNumberFormat="1" applyFont="1" applyFill="1" applyBorder="1" applyAlignment="1">
      <alignment horizontal="center" wrapText="1"/>
    </xf>
    <xf numFmtId="49" fontId="6" fillId="2" borderId="11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2" fillId="0" borderId="10" xfId="0" applyNumberFormat="1" applyFont="1" applyBorder="1" applyAlignment="1">
      <alignment horizontal="right" wrapText="1"/>
    </xf>
    <xf numFmtId="164" fontId="0" fillId="0" borderId="10" xfId="0" applyNumberForma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82"/>
  <sheetViews>
    <sheetView tabSelected="1" topLeftCell="A280" zoomScale="75" zoomScaleNormal="75" workbookViewId="0">
      <selection activeCell="B5" sqref="B5:N5"/>
    </sheetView>
  </sheetViews>
  <sheetFormatPr defaultColWidth="7.7109375" defaultRowHeight="15.75"/>
  <cols>
    <col min="1" max="1" width="6.28515625" style="1" customWidth="1"/>
    <col min="2" max="2" width="48.28515625" style="1" customWidth="1"/>
    <col min="3" max="4" width="12.42578125" style="30" customWidth="1"/>
    <col min="5" max="5" width="8.140625" style="30" customWidth="1"/>
    <col min="6" max="6" width="12.28515625" style="30" customWidth="1"/>
    <col min="7" max="7" width="12.140625" style="30" customWidth="1"/>
    <col min="8" max="8" width="8.85546875" style="30" customWidth="1"/>
    <col min="9" max="9" width="12.28515625" style="30" customWidth="1"/>
    <col min="10" max="10" width="11.42578125" style="30" customWidth="1"/>
    <col min="11" max="11" width="8.42578125" style="30" customWidth="1"/>
    <col min="12" max="13" width="13" style="30" customWidth="1"/>
    <col min="14" max="14" width="10.28515625" style="30" bestFit="1" customWidth="1"/>
    <col min="15" max="15" width="7.7109375" style="1"/>
    <col min="16" max="16" width="10.5703125" style="1" bestFit="1" customWidth="1"/>
    <col min="17" max="17" width="11.140625" style="1" customWidth="1"/>
    <col min="18" max="16384" width="7.7109375" style="1"/>
  </cols>
  <sheetData>
    <row r="1" spans="1:14" ht="40.5" customHeight="1">
      <c r="A1" s="81" t="s">
        <v>118</v>
      </c>
      <c r="B1" s="81"/>
      <c r="C1" s="81"/>
      <c r="D1" s="81"/>
      <c r="E1" s="81"/>
      <c r="F1" s="82"/>
      <c r="G1" s="82"/>
      <c r="H1" s="82"/>
      <c r="I1" s="82"/>
      <c r="J1" s="82"/>
      <c r="K1" s="82"/>
    </row>
    <row r="2" spans="1:14" ht="14.25" customHeight="1">
      <c r="E2" s="99" t="s">
        <v>108</v>
      </c>
      <c r="F2" s="100"/>
      <c r="G2" s="100"/>
      <c r="H2" s="100"/>
      <c r="I2" s="100"/>
      <c r="J2" s="100"/>
      <c r="K2" s="100"/>
    </row>
    <row r="3" spans="1:14" ht="19.5" customHeight="1">
      <c r="A3" s="85" t="s">
        <v>0</v>
      </c>
      <c r="B3" s="85" t="s">
        <v>1</v>
      </c>
      <c r="C3" s="83" t="s">
        <v>119</v>
      </c>
      <c r="D3" s="83" t="s">
        <v>109</v>
      </c>
      <c r="E3" s="83" t="s">
        <v>16</v>
      </c>
      <c r="F3" s="57" t="s">
        <v>26</v>
      </c>
      <c r="G3" s="58"/>
      <c r="H3" s="59"/>
      <c r="I3" s="57" t="s">
        <v>27</v>
      </c>
      <c r="J3" s="58"/>
      <c r="K3" s="59"/>
      <c r="L3" s="57" t="s">
        <v>112</v>
      </c>
      <c r="M3" s="58"/>
      <c r="N3" s="59"/>
    </row>
    <row r="4" spans="1:14" ht="75" customHeight="1">
      <c r="A4" s="86"/>
      <c r="B4" s="86"/>
      <c r="C4" s="84"/>
      <c r="D4" s="84"/>
      <c r="E4" s="84"/>
      <c r="F4" s="31" t="s">
        <v>119</v>
      </c>
      <c r="G4" s="31" t="s">
        <v>109</v>
      </c>
      <c r="H4" s="31" t="s">
        <v>16</v>
      </c>
      <c r="I4" s="31" t="s">
        <v>119</v>
      </c>
      <c r="J4" s="31" t="s">
        <v>109</v>
      </c>
      <c r="K4" s="31" t="s">
        <v>16</v>
      </c>
      <c r="L4" s="31" t="s">
        <v>117</v>
      </c>
      <c r="M4" s="31" t="s">
        <v>109</v>
      </c>
      <c r="N4" s="31" t="s">
        <v>16</v>
      </c>
    </row>
    <row r="5" spans="1:14" ht="19.5" customHeight="1">
      <c r="A5" s="17" t="s">
        <v>17</v>
      </c>
      <c r="B5" s="60" t="s">
        <v>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1:14" ht="15.75" customHeight="1">
      <c r="A6" s="35" t="s">
        <v>28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7"/>
    </row>
    <row r="7" spans="1:14" ht="32.25" customHeight="1">
      <c r="A7" s="44" t="s">
        <v>29</v>
      </c>
      <c r="B7" s="45"/>
      <c r="C7" s="20">
        <f>F7+I7+L7</f>
        <v>454265.30000000005</v>
      </c>
      <c r="D7" s="20">
        <f>G7+J7+M7</f>
        <v>390209.5</v>
      </c>
      <c r="E7" s="13">
        <f>D7/C7*100</f>
        <v>85.899033010005382</v>
      </c>
      <c r="F7" s="13"/>
      <c r="G7" s="13"/>
      <c r="H7" s="13"/>
      <c r="I7" s="13">
        <v>349735.2</v>
      </c>
      <c r="J7" s="13">
        <v>298652.79999999999</v>
      </c>
      <c r="K7" s="13">
        <f>J7/I7*100</f>
        <v>85.393978072553168</v>
      </c>
      <c r="L7" s="13">
        <v>104530.1</v>
      </c>
      <c r="M7" s="13">
        <v>91556.7</v>
      </c>
      <c r="N7" s="13">
        <f>M7/L7*100</f>
        <v>87.588838047605421</v>
      </c>
    </row>
    <row r="8" spans="1:14">
      <c r="A8" s="46" t="s">
        <v>31</v>
      </c>
      <c r="B8" s="45"/>
      <c r="C8" s="10">
        <f>C7</f>
        <v>454265.30000000005</v>
      </c>
      <c r="D8" s="10">
        <f>D7</f>
        <v>390209.5</v>
      </c>
      <c r="E8" s="10">
        <f>D8/C8*100</f>
        <v>85.899033010005382</v>
      </c>
      <c r="F8" s="10">
        <f t="shared" ref="F8:G8" si="0">F7</f>
        <v>0</v>
      </c>
      <c r="G8" s="10">
        <f t="shared" si="0"/>
        <v>0</v>
      </c>
      <c r="H8" s="10"/>
      <c r="I8" s="10">
        <f t="shared" ref="I8:J8" si="1">I7</f>
        <v>349735.2</v>
      </c>
      <c r="J8" s="10">
        <f t="shared" si="1"/>
        <v>298652.79999999999</v>
      </c>
      <c r="K8" s="10">
        <f>J8/I8*100</f>
        <v>85.393978072553168</v>
      </c>
      <c r="L8" s="10">
        <f>L7</f>
        <v>104530.1</v>
      </c>
      <c r="M8" s="10">
        <f>M7</f>
        <v>91556.7</v>
      </c>
      <c r="N8" s="10">
        <f>M8/L8*100</f>
        <v>87.588838047605421</v>
      </c>
    </row>
    <row r="9" spans="1:14" ht="15.75" customHeight="1">
      <c r="A9" s="35" t="s">
        <v>30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14" ht="28.5" customHeight="1">
      <c r="A10" s="44" t="s">
        <v>29</v>
      </c>
      <c r="B10" s="45"/>
      <c r="C10" s="13">
        <f>I10+L10+F10</f>
        <v>542842.80000000005</v>
      </c>
      <c r="D10" s="13">
        <f>J10+M10+G10</f>
        <v>462014.1</v>
      </c>
      <c r="E10" s="13">
        <f t="shared" ref="E10:E11" si="2">D10/C10*100</f>
        <v>85.110109224991092</v>
      </c>
      <c r="F10" s="13">
        <v>3407.3</v>
      </c>
      <c r="G10" s="13">
        <v>2987</v>
      </c>
      <c r="H10" s="13"/>
      <c r="I10" s="13">
        <v>446826.3</v>
      </c>
      <c r="J10" s="13">
        <v>382480</v>
      </c>
      <c r="K10" s="13">
        <f t="shared" ref="K10:K11" si="3">J10/I10*100</f>
        <v>85.599258593328102</v>
      </c>
      <c r="L10" s="13">
        <v>92609.2</v>
      </c>
      <c r="M10" s="13">
        <v>76547.100000000006</v>
      </c>
      <c r="N10" s="13">
        <f t="shared" ref="N10:N11" si="4">M10/L10*100</f>
        <v>82.656042812161218</v>
      </c>
    </row>
    <row r="11" spans="1:14">
      <c r="A11" s="46" t="s">
        <v>31</v>
      </c>
      <c r="B11" s="54"/>
      <c r="C11" s="10">
        <f>C10</f>
        <v>542842.80000000005</v>
      </c>
      <c r="D11" s="10">
        <f>D10</f>
        <v>462014.1</v>
      </c>
      <c r="E11" s="10">
        <f t="shared" si="2"/>
        <v>85.110109224991092</v>
      </c>
      <c r="F11" s="10">
        <f t="shared" ref="F11:G11" si="5">F10</f>
        <v>3407.3</v>
      </c>
      <c r="G11" s="10">
        <f t="shared" si="5"/>
        <v>2987</v>
      </c>
      <c r="H11" s="10"/>
      <c r="I11" s="10">
        <f t="shared" ref="I11:J11" si="6">I10</f>
        <v>446826.3</v>
      </c>
      <c r="J11" s="10">
        <f t="shared" si="6"/>
        <v>382480</v>
      </c>
      <c r="K11" s="10">
        <f t="shared" si="3"/>
        <v>85.599258593328102</v>
      </c>
      <c r="L11" s="10">
        <f>SUM(L10)</f>
        <v>92609.2</v>
      </c>
      <c r="M11" s="10">
        <f>SUM(M10)</f>
        <v>76547.100000000006</v>
      </c>
      <c r="N11" s="10">
        <f t="shared" si="4"/>
        <v>82.656042812161218</v>
      </c>
    </row>
    <row r="12" spans="1:14" ht="15.75" customHeight="1">
      <c r="A12" s="48" t="s">
        <v>32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50"/>
    </row>
    <row r="13" spans="1:14" ht="27.75" customHeight="1">
      <c r="A13" s="51" t="s">
        <v>29</v>
      </c>
      <c r="B13" s="45"/>
      <c r="C13" s="13">
        <f>I13+L13+F13</f>
        <v>44039.1</v>
      </c>
      <c r="D13" s="13">
        <f>J13+M13+G13</f>
        <v>35735.5</v>
      </c>
      <c r="E13" s="13">
        <f t="shared" ref="E13:E14" si="7">D13/C13*100</f>
        <v>81.144937112702124</v>
      </c>
      <c r="F13" s="13"/>
      <c r="G13" s="13"/>
      <c r="H13" s="13"/>
      <c r="I13" s="13">
        <v>635.1</v>
      </c>
      <c r="J13" s="13">
        <v>554.70000000000005</v>
      </c>
      <c r="K13" s="13">
        <f t="shared" ref="K13:K14" si="8">J13/I13*100</f>
        <v>87.340576287198871</v>
      </c>
      <c r="L13" s="13">
        <v>43404</v>
      </c>
      <c r="M13" s="13">
        <v>35180.800000000003</v>
      </c>
      <c r="N13" s="13">
        <f>M13/L13*100</f>
        <v>81.054280711455178</v>
      </c>
    </row>
    <row r="14" spans="1:14">
      <c r="A14" s="53" t="s">
        <v>31</v>
      </c>
      <c r="B14" s="54"/>
      <c r="C14" s="10">
        <f>C13</f>
        <v>44039.1</v>
      </c>
      <c r="D14" s="10">
        <f>D13</f>
        <v>35735.5</v>
      </c>
      <c r="E14" s="10">
        <f t="shared" si="7"/>
        <v>81.144937112702124</v>
      </c>
      <c r="F14" s="10">
        <f t="shared" ref="F14:G14" si="9">F13</f>
        <v>0</v>
      </c>
      <c r="G14" s="10">
        <f t="shared" si="9"/>
        <v>0</v>
      </c>
      <c r="H14" s="10"/>
      <c r="I14" s="10">
        <f t="shared" ref="I14:J14" si="10">I13</f>
        <v>635.1</v>
      </c>
      <c r="J14" s="10">
        <f t="shared" si="10"/>
        <v>554.70000000000005</v>
      </c>
      <c r="K14" s="10">
        <f t="shared" si="8"/>
        <v>87.340576287198871</v>
      </c>
      <c r="L14" s="10">
        <f>SUM(L13)</f>
        <v>43404</v>
      </c>
      <c r="M14" s="10">
        <f>SUM(M13)</f>
        <v>35180.800000000003</v>
      </c>
      <c r="N14" s="10">
        <f>M14/L14*100</f>
        <v>81.054280711455178</v>
      </c>
    </row>
    <row r="15" spans="1:14" ht="15.75" customHeight="1">
      <c r="A15" s="48" t="s">
        <v>33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30.75" customHeight="1">
      <c r="A16" s="51" t="s">
        <v>29</v>
      </c>
      <c r="B16" s="63"/>
      <c r="C16" s="13">
        <f>I16+L16+F16</f>
        <v>6073</v>
      </c>
      <c r="D16" s="13">
        <f>J16+M16+G16</f>
        <v>5242.5</v>
      </c>
      <c r="E16" s="13">
        <f t="shared" ref="E16:E17" si="11">D16/C16*100</f>
        <v>86.324715955870246</v>
      </c>
      <c r="F16" s="13"/>
      <c r="G16" s="13"/>
      <c r="H16" s="13"/>
      <c r="I16" s="13"/>
      <c r="J16" s="13"/>
      <c r="K16" s="13"/>
      <c r="L16" s="13">
        <v>6073</v>
      </c>
      <c r="M16" s="13">
        <v>5242.5</v>
      </c>
      <c r="N16" s="13">
        <f>M16/L16*100</f>
        <v>86.324715955870246</v>
      </c>
    </row>
    <row r="17" spans="1:16">
      <c r="A17" s="66" t="s">
        <v>31</v>
      </c>
      <c r="B17" s="66"/>
      <c r="C17" s="10">
        <f t="shared" ref="C17:D17" si="12">C16</f>
        <v>6073</v>
      </c>
      <c r="D17" s="10">
        <f t="shared" si="12"/>
        <v>5242.5</v>
      </c>
      <c r="E17" s="10">
        <f t="shared" si="11"/>
        <v>86.324715955870246</v>
      </c>
      <c r="F17" s="10">
        <f t="shared" ref="F17:G17" si="13">F16</f>
        <v>0</v>
      </c>
      <c r="G17" s="10">
        <f t="shared" si="13"/>
        <v>0</v>
      </c>
      <c r="H17" s="10"/>
      <c r="I17" s="10">
        <f t="shared" ref="I17:M17" si="14">I16</f>
        <v>0</v>
      </c>
      <c r="J17" s="10">
        <f t="shared" si="14"/>
        <v>0</v>
      </c>
      <c r="K17" s="10"/>
      <c r="L17" s="10">
        <f t="shared" si="14"/>
        <v>6073</v>
      </c>
      <c r="M17" s="10">
        <f t="shared" si="14"/>
        <v>5242.5</v>
      </c>
      <c r="N17" s="10">
        <f>M17/L17*100</f>
        <v>86.324715955870246</v>
      </c>
    </row>
    <row r="18" spans="1:16" ht="15.75" customHeight="1">
      <c r="A18" s="48" t="s">
        <v>34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1:16" ht="30" customHeight="1">
      <c r="A19" s="64" t="s">
        <v>29</v>
      </c>
      <c r="B19" s="65"/>
      <c r="C19" s="13">
        <f>I19+L19+F19</f>
        <v>28398.5</v>
      </c>
      <c r="D19" s="13">
        <f>J19+M19+G19</f>
        <v>23990</v>
      </c>
      <c r="E19" s="13">
        <f t="shared" ref="E19:E20" si="15">D19/C19*100</f>
        <v>84.47629276194165</v>
      </c>
      <c r="F19" s="13"/>
      <c r="G19" s="13"/>
      <c r="H19" s="13"/>
      <c r="I19" s="13">
        <v>5399.2</v>
      </c>
      <c r="J19" s="13">
        <v>4175.6000000000004</v>
      </c>
      <c r="K19" s="13">
        <f t="shared" ref="K19:K20" si="16">J19/I19*100</f>
        <v>77.337383316046825</v>
      </c>
      <c r="L19" s="13">
        <v>22999.3</v>
      </c>
      <c r="M19" s="13">
        <v>19814.400000000001</v>
      </c>
      <c r="N19" s="13">
        <f>M19/L19*100</f>
        <v>86.15218724048124</v>
      </c>
    </row>
    <row r="20" spans="1:16">
      <c r="A20" s="67" t="s">
        <v>31</v>
      </c>
      <c r="B20" s="68"/>
      <c r="C20" s="10">
        <f t="shared" ref="C20:D20" si="17">C19</f>
        <v>28398.5</v>
      </c>
      <c r="D20" s="10">
        <f t="shared" si="17"/>
        <v>23990</v>
      </c>
      <c r="E20" s="10">
        <f t="shared" si="15"/>
        <v>84.47629276194165</v>
      </c>
      <c r="F20" s="10">
        <f t="shared" ref="F20:G20" si="18">F19</f>
        <v>0</v>
      </c>
      <c r="G20" s="10">
        <f t="shared" si="18"/>
        <v>0</v>
      </c>
      <c r="H20" s="10"/>
      <c r="I20" s="10">
        <f t="shared" ref="I20:M20" si="19">I19</f>
        <v>5399.2</v>
      </c>
      <c r="J20" s="10">
        <f t="shared" si="19"/>
        <v>4175.6000000000004</v>
      </c>
      <c r="K20" s="9">
        <f t="shared" si="16"/>
        <v>77.337383316046825</v>
      </c>
      <c r="L20" s="10">
        <f t="shared" si="19"/>
        <v>22999.3</v>
      </c>
      <c r="M20" s="10">
        <f t="shared" si="19"/>
        <v>19814.400000000001</v>
      </c>
      <c r="N20" s="10">
        <f>M20/L20*100</f>
        <v>86.15218724048124</v>
      </c>
    </row>
    <row r="21" spans="1:16" ht="15.75" customHeight="1">
      <c r="A21" s="48" t="s">
        <v>115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</row>
    <row r="22" spans="1:16" ht="30.75" customHeight="1">
      <c r="A22" s="64" t="s">
        <v>29</v>
      </c>
      <c r="B22" s="65"/>
      <c r="C22" s="13">
        <f>I22+L22+F22</f>
        <v>1700</v>
      </c>
      <c r="D22" s="13">
        <f>J22+M22+G22</f>
        <v>1385.7</v>
      </c>
      <c r="E22" s="13">
        <f t="shared" ref="E22:E23" si="20">D22/C22*100</f>
        <v>81.511764705882356</v>
      </c>
      <c r="F22" s="13"/>
      <c r="G22" s="13"/>
      <c r="H22" s="13"/>
      <c r="I22" s="13"/>
      <c r="J22" s="13"/>
      <c r="K22" s="13"/>
      <c r="L22" s="13">
        <v>1700</v>
      </c>
      <c r="M22" s="13">
        <v>1385.7</v>
      </c>
      <c r="N22" s="13">
        <f t="shared" ref="N22:N23" si="21">M22/L22*100</f>
        <v>81.511764705882356</v>
      </c>
    </row>
    <row r="23" spans="1:16">
      <c r="A23" s="67" t="s">
        <v>31</v>
      </c>
      <c r="B23" s="68"/>
      <c r="C23" s="10">
        <f>C22</f>
        <v>1700</v>
      </c>
      <c r="D23" s="10">
        <f>D22</f>
        <v>1385.7</v>
      </c>
      <c r="E23" s="10">
        <f t="shared" si="20"/>
        <v>81.511764705882356</v>
      </c>
      <c r="F23" s="10">
        <f t="shared" ref="F23:G23" si="22">F22</f>
        <v>0</v>
      </c>
      <c r="G23" s="10">
        <f t="shared" si="22"/>
        <v>0</v>
      </c>
      <c r="H23" s="10"/>
      <c r="I23" s="10">
        <f t="shared" ref="I23:M23" si="23">I22</f>
        <v>0</v>
      </c>
      <c r="J23" s="10">
        <f t="shared" si="23"/>
        <v>0</v>
      </c>
      <c r="K23" s="10"/>
      <c r="L23" s="10">
        <f t="shared" si="23"/>
        <v>1700</v>
      </c>
      <c r="M23" s="10">
        <f t="shared" si="23"/>
        <v>1385.7</v>
      </c>
      <c r="N23" s="10">
        <f t="shared" si="21"/>
        <v>81.511764705882356</v>
      </c>
    </row>
    <row r="24" spans="1:16" ht="15.75" customHeight="1">
      <c r="A24" s="48" t="s">
        <v>35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</row>
    <row r="25" spans="1:16" ht="30.75" customHeight="1">
      <c r="A25" s="64" t="s">
        <v>29</v>
      </c>
      <c r="B25" s="65"/>
      <c r="C25" s="13">
        <f>I25+L25+F25</f>
        <v>6063.7</v>
      </c>
      <c r="D25" s="13">
        <f>J25+M25+G25</f>
        <v>5189.7</v>
      </c>
      <c r="E25" s="13">
        <f t="shared" ref="E25:E27" si="24">D25/C25*100</f>
        <v>85.58635816415719</v>
      </c>
      <c r="F25" s="13"/>
      <c r="G25" s="13"/>
      <c r="H25" s="13"/>
      <c r="I25" s="13">
        <v>23.7</v>
      </c>
      <c r="J25" s="13">
        <v>23.7</v>
      </c>
      <c r="K25" s="13">
        <f t="shared" ref="K25:K26" si="25">J25/I25*100</f>
        <v>100</v>
      </c>
      <c r="L25" s="13">
        <v>6040</v>
      </c>
      <c r="M25" s="13">
        <v>5166</v>
      </c>
      <c r="N25" s="13">
        <f t="shared" ref="N25:N27" si="26">M25/L25*100</f>
        <v>85.52980132450331</v>
      </c>
    </row>
    <row r="26" spans="1:16">
      <c r="A26" s="87" t="s">
        <v>31</v>
      </c>
      <c r="B26" s="88"/>
      <c r="C26" s="15">
        <f>C25</f>
        <v>6063.7</v>
      </c>
      <c r="D26" s="15">
        <f>D25</f>
        <v>5189.7</v>
      </c>
      <c r="E26" s="15">
        <f t="shared" si="24"/>
        <v>85.58635816415719</v>
      </c>
      <c r="F26" s="15">
        <f t="shared" ref="F26:G26" si="27">F25</f>
        <v>0</v>
      </c>
      <c r="G26" s="15">
        <f t="shared" si="27"/>
        <v>0</v>
      </c>
      <c r="H26" s="15"/>
      <c r="I26" s="15">
        <f t="shared" ref="I26:J26" si="28">I25</f>
        <v>23.7</v>
      </c>
      <c r="J26" s="15">
        <f t="shared" si="28"/>
        <v>23.7</v>
      </c>
      <c r="K26" s="9">
        <f t="shared" si="25"/>
        <v>100</v>
      </c>
      <c r="L26" s="15">
        <f>L25</f>
        <v>6040</v>
      </c>
      <c r="M26" s="15">
        <f>M25</f>
        <v>5166</v>
      </c>
      <c r="N26" s="21">
        <f t="shared" si="26"/>
        <v>85.52980132450331</v>
      </c>
    </row>
    <row r="27" spans="1:16" s="22" customFormat="1">
      <c r="A27" s="89" t="s">
        <v>53</v>
      </c>
      <c r="B27" s="90"/>
      <c r="C27" s="11">
        <f>C8+C11+C14+C17+C20+C23+C26</f>
        <v>1083382.4000000001</v>
      </c>
      <c r="D27" s="11">
        <f t="shared" ref="D27" si="29">D8+D11+D14+D17+D20+D23+D26</f>
        <v>923766.99999999988</v>
      </c>
      <c r="E27" s="9">
        <f t="shared" si="24"/>
        <v>85.266938063605224</v>
      </c>
      <c r="F27" s="11">
        <f t="shared" ref="F27:G27" si="30">F8+F11+F14+F17+F20+F23+F26</f>
        <v>3407.3</v>
      </c>
      <c r="G27" s="11">
        <f t="shared" si="30"/>
        <v>2987</v>
      </c>
      <c r="H27" s="9"/>
      <c r="I27" s="11">
        <f>I8+I11+I14+I17+I20+I23+I26</f>
        <v>802619.49999999988</v>
      </c>
      <c r="J27" s="11">
        <f t="shared" ref="J27:M27" si="31">J8+J11+J14+J17+J20+J23+J26</f>
        <v>685886.79999999993</v>
      </c>
      <c r="K27" s="9">
        <f t="shared" ref="K27" si="32">J27/I27*100</f>
        <v>85.45603489573827</v>
      </c>
      <c r="L27" s="11">
        <f t="shared" si="31"/>
        <v>277355.59999999998</v>
      </c>
      <c r="M27" s="11">
        <f t="shared" si="31"/>
        <v>234893.19999999998</v>
      </c>
      <c r="N27" s="9">
        <f t="shared" si="26"/>
        <v>84.690267656394894</v>
      </c>
      <c r="P27" s="29"/>
    </row>
    <row r="28" spans="1:16" ht="15.75" customHeight="1">
      <c r="A28" s="32" t="s">
        <v>18</v>
      </c>
      <c r="B28" s="91" t="s">
        <v>3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</row>
    <row r="29" spans="1:16" ht="15.75" customHeight="1">
      <c r="A29" s="35" t="s">
        <v>36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7"/>
    </row>
    <row r="30" spans="1:16" hidden="1">
      <c r="A30" s="44" t="s">
        <v>39</v>
      </c>
      <c r="B30" s="45"/>
      <c r="C30" s="13">
        <f>I30+L30+F30</f>
        <v>0</v>
      </c>
      <c r="D30" s="13">
        <f>J30+M30+G30</f>
        <v>0</v>
      </c>
      <c r="E30" s="13" t="e">
        <f t="shared" ref="E30:E32" si="33">D30/C30*100</f>
        <v>#DIV/0!</v>
      </c>
      <c r="F30" s="12">
        <v>0</v>
      </c>
      <c r="G30" s="12">
        <v>0</v>
      </c>
      <c r="H30" s="12"/>
      <c r="I30" s="12"/>
      <c r="J30" s="12"/>
      <c r="K30" s="13"/>
      <c r="L30" s="13">
        <v>0</v>
      </c>
      <c r="M30" s="13">
        <v>0</v>
      </c>
      <c r="N30" s="13" t="e">
        <f t="shared" ref="N30" si="34">M30/L30*100</f>
        <v>#DIV/0!</v>
      </c>
    </row>
    <row r="31" spans="1:16" ht="32.25" customHeight="1">
      <c r="A31" s="94" t="s">
        <v>37</v>
      </c>
      <c r="B31" s="65"/>
      <c r="C31" s="13">
        <f>I31+L31+F31</f>
        <v>30945.4</v>
      </c>
      <c r="D31" s="13">
        <f>J31+M31+G31</f>
        <v>30915.5</v>
      </c>
      <c r="E31" s="13">
        <f t="shared" si="33"/>
        <v>99.903378208069697</v>
      </c>
      <c r="F31" s="12">
        <v>8256.9</v>
      </c>
      <c r="G31" s="12">
        <v>8256.9</v>
      </c>
      <c r="H31" s="12"/>
      <c r="I31" s="12">
        <v>22688.5</v>
      </c>
      <c r="J31" s="12">
        <v>22658.6</v>
      </c>
      <c r="K31" s="13">
        <f t="shared" ref="K31:K32" si="35">J31/I31*100</f>
        <v>99.868215175088693</v>
      </c>
      <c r="L31" s="20"/>
      <c r="M31" s="20"/>
      <c r="N31" s="20"/>
    </row>
    <row r="32" spans="1:16">
      <c r="A32" s="79" t="s">
        <v>40</v>
      </c>
      <c r="B32" s="65"/>
      <c r="C32" s="8">
        <f>C31+C30</f>
        <v>30945.4</v>
      </c>
      <c r="D32" s="8">
        <f>D31+D30</f>
        <v>30915.5</v>
      </c>
      <c r="E32" s="10">
        <f t="shared" si="33"/>
        <v>99.903378208069697</v>
      </c>
      <c r="F32" s="8">
        <f>F31+F30</f>
        <v>8256.9</v>
      </c>
      <c r="G32" s="8">
        <f>G31+G30</f>
        <v>8256.9</v>
      </c>
      <c r="H32" s="12"/>
      <c r="I32" s="8">
        <f>I31+I30</f>
        <v>22688.5</v>
      </c>
      <c r="J32" s="8">
        <f>J31+J30</f>
        <v>22658.6</v>
      </c>
      <c r="K32" s="9">
        <f t="shared" si="35"/>
        <v>99.868215175088693</v>
      </c>
      <c r="L32" s="8">
        <f>L31+L30</f>
        <v>0</v>
      </c>
      <c r="M32" s="8">
        <f>M31+M30</f>
        <v>0</v>
      </c>
      <c r="N32" s="10"/>
    </row>
    <row r="33" spans="1:14" ht="30" customHeight="1">
      <c r="A33" s="35" t="s">
        <v>38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7"/>
    </row>
    <row r="34" spans="1:14">
      <c r="A34" s="44" t="s">
        <v>39</v>
      </c>
      <c r="B34" s="45"/>
      <c r="C34" s="13">
        <f>I34+L34+F34</f>
        <v>400</v>
      </c>
      <c r="D34" s="13">
        <f>J34+M34+G34</f>
        <v>400</v>
      </c>
      <c r="E34" s="13">
        <f t="shared" ref="E34:E35" si="36">D34/C34*100</f>
        <v>100</v>
      </c>
      <c r="F34" s="12"/>
      <c r="G34" s="12"/>
      <c r="H34" s="13"/>
      <c r="I34" s="12"/>
      <c r="J34" s="12"/>
      <c r="K34" s="13"/>
      <c r="L34" s="13">
        <v>400</v>
      </c>
      <c r="M34" s="13">
        <v>400</v>
      </c>
      <c r="N34" s="13">
        <f t="shared" ref="N34:N93" si="37">M34/L34*100</f>
        <v>100</v>
      </c>
    </row>
    <row r="35" spans="1:14">
      <c r="A35" s="79" t="s">
        <v>40</v>
      </c>
      <c r="B35" s="65"/>
      <c r="C35" s="8">
        <f>C34</f>
        <v>400</v>
      </c>
      <c r="D35" s="8">
        <f>D34</f>
        <v>400</v>
      </c>
      <c r="E35" s="10">
        <f t="shared" si="36"/>
        <v>100</v>
      </c>
      <c r="F35" s="8">
        <f t="shared" ref="F35:G35" si="38">F34</f>
        <v>0</v>
      </c>
      <c r="G35" s="8">
        <f t="shared" si="38"/>
        <v>0</v>
      </c>
      <c r="H35" s="10"/>
      <c r="I35" s="8">
        <f t="shared" ref="I35:J35" si="39">I34</f>
        <v>0</v>
      </c>
      <c r="J35" s="8">
        <f t="shared" si="39"/>
        <v>0</v>
      </c>
      <c r="K35" s="10"/>
      <c r="L35" s="10">
        <f>L34</f>
        <v>400</v>
      </c>
      <c r="M35" s="10">
        <f>M34</f>
        <v>400</v>
      </c>
      <c r="N35" s="10">
        <f t="shared" si="37"/>
        <v>100</v>
      </c>
    </row>
    <row r="36" spans="1:14" ht="15.75" customHeight="1">
      <c r="A36" s="35" t="s">
        <v>41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/>
    </row>
    <row r="37" spans="1:14">
      <c r="A37" s="44" t="s">
        <v>39</v>
      </c>
      <c r="B37" s="45"/>
      <c r="C37" s="13">
        <f>I37+L37+F37</f>
        <v>6004</v>
      </c>
      <c r="D37" s="13">
        <f>J37+M37+G37</f>
        <v>5051.1000000000004</v>
      </c>
      <c r="E37" s="13">
        <f t="shared" ref="E37:E39" si="40">D37/C37*100</f>
        <v>84.128914057295148</v>
      </c>
      <c r="F37" s="12"/>
      <c r="G37" s="12"/>
      <c r="H37" s="13"/>
      <c r="I37" s="12">
        <v>6004</v>
      </c>
      <c r="J37" s="12">
        <v>5051.1000000000004</v>
      </c>
      <c r="K37" s="13">
        <f t="shared" ref="K37:K39" si="41">J37/I37*100</f>
        <v>84.128914057295148</v>
      </c>
      <c r="L37" s="13">
        <v>0</v>
      </c>
      <c r="M37" s="13">
        <v>0</v>
      </c>
      <c r="N37" s="13"/>
    </row>
    <row r="38" spans="1:14" ht="30.75" customHeight="1">
      <c r="A38" s="44" t="s">
        <v>29</v>
      </c>
      <c r="B38" s="45"/>
      <c r="C38" s="13">
        <f>I38+L38+F38</f>
        <v>101678.8</v>
      </c>
      <c r="D38" s="13">
        <f>J38+M38+G38</f>
        <v>93211</v>
      </c>
      <c r="E38" s="13">
        <f t="shared" si="40"/>
        <v>91.672010291230805</v>
      </c>
      <c r="F38" s="12"/>
      <c r="G38" s="12"/>
      <c r="H38" s="13"/>
      <c r="I38" s="12">
        <v>101678.8</v>
      </c>
      <c r="J38" s="12">
        <v>93211</v>
      </c>
      <c r="K38" s="13">
        <f t="shared" si="41"/>
        <v>91.672010291230805</v>
      </c>
      <c r="L38" s="13">
        <v>0</v>
      </c>
      <c r="M38" s="13">
        <v>0</v>
      </c>
      <c r="N38" s="13"/>
    </row>
    <row r="39" spans="1:14">
      <c r="A39" s="79" t="s">
        <v>40</v>
      </c>
      <c r="B39" s="65"/>
      <c r="C39" s="8">
        <f>C37+C38</f>
        <v>107682.8</v>
      </c>
      <c r="D39" s="8">
        <f>D37+D38</f>
        <v>98262.1</v>
      </c>
      <c r="E39" s="10">
        <f t="shared" si="40"/>
        <v>91.251434769526796</v>
      </c>
      <c r="F39" s="8">
        <f t="shared" ref="F39:G39" si="42">F37+F38</f>
        <v>0</v>
      </c>
      <c r="G39" s="8">
        <f t="shared" si="42"/>
        <v>0</v>
      </c>
      <c r="H39" s="10"/>
      <c r="I39" s="8">
        <f t="shared" ref="I39:J39" si="43">I37+I38</f>
        <v>107682.8</v>
      </c>
      <c r="J39" s="8">
        <f t="shared" si="43"/>
        <v>98262.1</v>
      </c>
      <c r="K39" s="10">
        <f t="shared" si="41"/>
        <v>91.251434769526796</v>
      </c>
      <c r="L39" s="10">
        <f>SUM(L37:L38)</f>
        <v>0</v>
      </c>
      <c r="M39" s="10">
        <f>SUM(M37:M38)</f>
        <v>0</v>
      </c>
      <c r="N39" s="20"/>
    </row>
    <row r="40" spans="1:14" ht="31.5" customHeight="1">
      <c r="A40" s="35" t="s">
        <v>42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</row>
    <row r="41" spans="1:14">
      <c r="A41" s="44" t="s">
        <v>39</v>
      </c>
      <c r="B41" s="45"/>
      <c r="C41" s="13">
        <f>I41+L41+F41</f>
        <v>2135</v>
      </c>
      <c r="D41" s="13">
        <f>J41+M41+G41</f>
        <v>1947.5</v>
      </c>
      <c r="E41" s="13">
        <f t="shared" ref="E41:E42" si="44">D41/C41*100</f>
        <v>91.217798594847778</v>
      </c>
      <c r="F41" s="12"/>
      <c r="G41" s="12"/>
      <c r="H41" s="13"/>
      <c r="I41" s="12"/>
      <c r="J41" s="12"/>
      <c r="K41" s="13"/>
      <c r="L41" s="13">
        <v>2135</v>
      </c>
      <c r="M41" s="13">
        <v>1947.5</v>
      </c>
      <c r="N41" s="13">
        <f t="shared" si="37"/>
        <v>91.217798594847778</v>
      </c>
    </row>
    <row r="42" spans="1:14">
      <c r="A42" s="46" t="s">
        <v>40</v>
      </c>
      <c r="B42" s="45"/>
      <c r="C42" s="8">
        <f>C41</f>
        <v>2135</v>
      </c>
      <c r="D42" s="8">
        <f>D41</f>
        <v>1947.5</v>
      </c>
      <c r="E42" s="10">
        <f t="shared" si="44"/>
        <v>91.217798594847778</v>
      </c>
      <c r="F42" s="8">
        <f t="shared" ref="F42:G42" si="45">F41</f>
        <v>0</v>
      </c>
      <c r="G42" s="8">
        <f t="shared" si="45"/>
        <v>0</v>
      </c>
      <c r="H42" s="10"/>
      <c r="I42" s="8">
        <f t="shared" ref="I42:J42" si="46">I41</f>
        <v>0</v>
      </c>
      <c r="J42" s="8">
        <f t="shared" si="46"/>
        <v>0</v>
      </c>
      <c r="K42" s="10"/>
      <c r="L42" s="10">
        <f>L41</f>
        <v>2135</v>
      </c>
      <c r="M42" s="10">
        <f>M41</f>
        <v>1947.5</v>
      </c>
      <c r="N42" s="10">
        <f t="shared" si="37"/>
        <v>91.217798594847778</v>
      </c>
    </row>
    <row r="43" spans="1:14" ht="15.75" customHeight="1">
      <c r="A43" s="35" t="s">
        <v>43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7"/>
    </row>
    <row r="44" spans="1:14">
      <c r="A44" s="44" t="s">
        <v>39</v>
      </c>
      <c r="B44" s="45"/>
      <c r="C44" s="13">
        <f>I44+L44+F44</f>
        <v>178.5</v>
      </c>
      <c r="D44" s="13">
        <f>J44+M44+G44</f>
        <v>0</v>
      </c>
      <c r="E44" s="13">
        <f t="shared" ref="E44:E49" si="47">D44/C44*100</f>
        <v>0</v>
      </c>
      <c r="F44" s="12">
        <v>35.200000000000003</v>
      </c>
      <c r="G44" s="12">
        <v>0</v>
      </c>
      <c r="H44" s="13"/>
      <c r="I44" s="12">
        <v>59.3</v>
      </c>
      <c r="J44" s="12">
        <v>0</v>
      </c>
      <c r="K44" s="13"/>
      <c r="L44" s="13">
        <v>84</v>
      </c>
      <c r="M44" s="13">
        <v>0</v>
      </c>
      <c r="N44" s="13">
        <f t="shared" si="37"/>
        <v>0</v>
      </c>
    </row>
    <row r="45" spans="1:14" ht="30" customHeight="1">
      <c r="A45" s="44" t="s">
        <v>44</v>
      </c>
      <c r="B45" s="45"/>
      <c r="C45" s="13">
        <f t="shared" ref="C45:C47" si="48">I45+L45+F45</f>
        <v>2186.4</v>
      </c>
      <c r="D45" s="13">
        <f t="shared" ref="D45:D47" si="49">J45+M45+G45</f>
        <v>2186.4</v>
      </c>
      <c r="E45" s="13">
        <f t="shared" si="47"/>
        <v>100</v>
      </c>
      <c r="F45" s="12">
        <v>1180</v>
      </c>
      <c r="G45" s="12">
        <v>1180</v>
      </c>
      <c r="H45" s="13"/>
      <c r="I45" s="12">
        <v>754.4</v>
      </c>
      <c r="J45" s="12">
        <v>754.4</v>
      </c>
      <c r="K45" s="13"/>
      <c r="L45" s="13">
        <v>252</v>
      </c>
      <c r="M45" s="13">
        <v>252</v>
      </c>
      <c r="N45" s="13">
        <f t="shared" si="37"/>
        <v>100</v>
      </c>
    </row>
    <row r="46" spans="1:14" ht="21.75" customHeight="1">
      <c r="A46" s="44" t="s">
        <v>45</v>
      </c>
      <c r="B46" s="45"/>
      <c r="C46" s="13">
        <f t="shared" si="48"/>
        <v>216</v>
      </c>
      <c r="D46" s="13">
        <f t="shared" si="49"/>
        <v>0</v>
      </c>
      <c r="E46" s="13">
        <f t="shared" si="47"/>
        <v>0</v>
      </c>
      <c r="F46" s="12"/>
      <c r="G46" s="12"/>
      <c r="H46" s="13"/>
      <c r="I46" s="12"/>
      <c r="J46" s="12"/>
      <c r="K46" s="13"/>
      <c r="L46" s="13">
        <v>216</v>
      </c>
      <c r="M46" s="13">
        <v>0</v>
      </c>
      <c r="N46" s="13">
        <f t="shared" si="37"/>
        <v>0</v>
      </c>
    </row>
    <row r="47" spans="1:14" ht="33.75" customHeight="1">
      <c r="A47" s="44" t="s">
        <v>46</v>
      </c>
      <c r="B47" s="45"/>
      <c r="C47" s="13">
        <f t="shared" si="48"/>
        <v>0</v>
      </c>
      <c r="D47" s="13">
        <f t="shared" si="49"/>
        <v>0</v>
      </c>
      <c r="E47" s="13">
        <v>0</v>
      </c>
      <c r="F47" s="12"/>
      <c r="G47" s="12"/>
      <c r="H47" s="13"/>
      <c r="I47" s="12"/>
      <c r="J47" s="12"/>
      <c r="K47" s="13"/>
      <c r="L47" s="13">
        <v>0</v>
      </c>
      <c r="M47" s="13">
        <v>0</v>
      </c>
      <c r="N47" s="13"/>
    </row>
    <row r="48" spans="1:14">
      <c r="A48" s="46" t="s">
        <v>40</v>
      </c>
      <c r="B48" s="54"/>
      <c r="C48" s="8">
        <f>C44+C45+C46+C47</f>
        <v>2580.9</v>
      </c>
      <c r="D48" s="8">
        <f>D44+D45+D46+D47</f>
        <v>2186.4</v>
      </c>
      <c r="E48" s="10">
        <f t="shared" si="47"/>
        <v>84.714634429850051</v>
      </c>
      <c r="F48" s="8">
        <f t="shared" ref="F48:G48" si="50">F44+F45+F46+F47</f>
        <v>1215.2</v>
      </c>
      <c r="G48" s="8">
        <f t="shared" si="50"/>
        <v>1180</v>
      </c>
      <c r="H48" s="10"/>
      <c r="I48" s="8">
        <f t="shared" ref="I48:M48" si="51">I44+I45+I46+I47</f>
        <v>813.69999999999993</v>
      </c>
      <c r="J48" s="8">
        <f t="shared" si="51"/>
        <v>754.4</v>
      </c>
      <c r="K48" s="10"/>
      <c r="L48" s="8">
        <f t="shared" si="51"/>
        <v>552</v>
      </c>
      <c r="M48" s="8">
        <f t="shared" si="51"/>
        <v>252</v>
      </c>
      <c r="N48" s="10">
        <f t="shared" si="37"/>
        <v>45.652173913043477</v>
      </c>
    </row>
    <row r="49" spans="1:14">
      <c r="A49" s="69" t="s">
        <v>53</v>
      </c>
      <c r="B49" s="97"/>
      <c r="C49" s="16">
        <f>C32+C35+C39+C42+C48</f>
        <v>143744.1</v>
      </c>
      <c r="D49" s="16">
        <f>D32+D35+D39+D42+D48</f>
        <v>133711.5</v>
      </c>
      <c r="E49" s="9">
        <f t="shared" si="47"/>
        <v>93.020513537599101</v>
      </c>
      <c r="F49" s="16">
        <f t="shared" ref="F49:G49" si="52">F32+F35+F39+F42+F48</f>
        <v>9472.1</v>
      </c>
      <c r="G49" s="16">
        <f t="shared" si="52"/>
        <v>9436.9</v>
      </c>
      <c r="H49" s="9"/>
      <c r="I49" s="16">
        <f t="shared" ref="I49:M49" si="53">I32+I35+I39+I42+I48</f>
        <v>131185</v>
      </c>
      <c r="J49" s="16">
        <f t="shared" si="53"/>
        <v>121675.1</v>
      </c>
      <c r="K49" s="9">
        <f t="shared" ref="K49" si="54">J49/I49*100</f>
        <v>92.750771810801552</v>
      </c>
      <c r="L49" s="16">
        <f t="shared" si="53"/>
        <v>3087</v>
      </c>
      <c r="M49" s="16">
        <f t="shared" si="53"/>
        <v>2599.5</v>
      </c>
      <c r="N49" s="9">
        <f t="shared" si="37"/>
        <v>84.207968901846456</v>
      </c>
    </row>
    <row r="50" spans="1:14" ht="33" customHeight="1">
      <c r="A50" s="4" t="s">
        <v>19</v>
      </c>
      <c r="B50" s="73" t="s">
        <v>4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5"/>
    </row>
    <row r="51" spans="1:14" ht="15.75" customHeight="1">
      <c r="A51" s="35" t="s">
        <v>47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7"/>
    </row>
    <row r="52" spans="1:14" hidden="1">
      <c r="A52" s="44" t="s">
        <v>39</v>
      </c>
      <c r="B52" s="45"/>
      <c r="C52" s="12">
        <v>0</v>
      </c>
      <c r="D52" s="12">
        <v>0</v>
      </c>
      <c r="E52" s="13">
        <v>0</v>
      </c>
      <c r="F52" s="12"/>
      <c r="G52" s="12"/>
      <c r="H52" s="13"/>
      <c r="I52" s="12"/>
      <c r="J52" s="12"/>
      <c r="K52" s="13"/>
      <c r="L52" s="19">
        <f t="shared" ref="L52:L92" si="55">C52-F52-I52</f>
        <v>0</v>
      </c>
      <c r="M52" s="19">
        <f t="shared" ref="M52:M92" si="56">D52-G52-J52</f>
        <v>0</v>
      </c>
      <c r="N52" s="20" t="e">
        <f t="shared" si="37"/>
        <v>#DIV/0!</v>
      </c>
    </row>
    <row r="53" spans="1:14">
      <c r="A53" s="44" t="s">
        <v>44</v>
      </c>
      <c r="B53" s="45"/>
      <c r="C53" s="13">
        <f t="shared" ref="C53" si="57">I53+L53+F53</f>
        <v>11817.8</v>
      </c>
      <c r="D53" s="13">
        <f t="shared" ref="D53" si="58">J53+M53+G53</f>
        <v>10232.1</v>
      </c>
      <c r="E53" s="13">
        <f t="shared" ref="E53:E54" si="59">D53/C53*100</f>
        <v>86.582104960314112</v>
      </c>
      <c r="F53" s="12"/>
      <c r="G53" s="12"/>
      <c r="H53" s="13"/>
      <c r="I53" s="12">
        <v>3840</v>
      </c>
      <c r="J53" s="12">
        <v>3840</v>
      </c>
      <c r="K53" s="13">
        <f t="shared" ref="K53:K54" si="60">J53/I53*100</f>
        <v>100</v>
      </c>
      <c r="L53" s="13">
        <v>7977.8</v>
      </c>
      <c r="M53" s="13">
        <v>6392.1</v>
      </c>
      <c r="N53" s="13">
        <f t="shared" si="37"/>
        <v>80.123592970493121</v>
      </c>
    </row>
    <row r="54" spans="1:14">
      <c r="A54" s="79" t="s">
        <v>40</v>
      </c>
      <c r="B54" s="65"/>
      <c r="C54" s="8">
        <f>C52+C53</f>
        <v>11817.8</v>
      </c>
      <c r="D54" s="8">
        <f>D52+D53</f>
        <v>10232.1</v>
      </c>
      <c r="E54" s="10">
        <f t="shared" si="59"/>
        <v>86.582104960314112</v>
      </c>
      <c r="F54" s="8">
        <f t="shared" ref="F54:G54" si="61">F52+F53</f>
        <v>0</v>
      </c>
      <c r="G54" s="8">
        <f t="shared" si="61"/>
        <v>0</v>
      </c>
      <c r="H54" s="10"/>
      <c r="I54" s="8">
        <f t="shared" ref="I54:J54" si="62">I52+I53</f>
        <v>3840</v>
      </c>
      <c r="J54" s="8">
        <f t="shared" si="62"/>
        <v>3840</v>
      </c>
      <c r="K54" s="9">
        <f t="shared" si="60"/>
        <v>100</v>
      </c>
      <c r="L54" s="10">
        <f>L53</f>
        <v>7977.8</v>
      </c>
      <c r="M54" s="10">
        <f>M53</f>
        <v>6392.1</v>
      </c>
      <c r="N54" s="10">
        <f t="shared" si="37"/>
        <v>80.123592970493121</v>
      </c>
    </row>
    <row r="55" spans="1:14" ht="15.75" customHeight="1">
      <c r="A55" s="35" t="s">
        <v>48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7"/>
    </row>
    <row r="56" spans="1:14">
      <c r="A56" s="44" t="s">
        <v>39</v>
      </c>
      <c r="B56" s="45"/>
      <c r="C56" s="13">
        <f t="shared" ref="C56:D56" si="63">I56+L56+F56</f>
        <v>5647.5</v>
      </c>
      <c r="D56" s="13">
        <f t="shared" si="63"/>
        <v>5154.3999999999996</v>
      </c>
      <c r="E56" s="13">
        <f t="shared" ref="E56:E61" si="64">D56/C56*100</f>
        <v>91.268702965914116</v>
      </c>
      <c r="F56" s="12"/>
      <c r="G56" s="12"/>
      <c r="H56" s="13"/>
      <c r="I56" s="12">
        <v>3801.9</v>
      </c>
      <c r="J56" s="12">
        <v>3801.9</v>
      </c>
      <c r="K56" s="13">
        <f t="shared" ref="K56" si="65">J56/I56*100</f>
        <v>100</v>
      </c>
      <c r="L56" s="13">
        <v>1845.6</v>
      </c>
      <c r="M56" s="13">
        <v>1352.5</v>
      </c>
      <c r="N56" s="13">
        <f t="shared" si="37"/>
        <v>73.2824013870828</v>
      </c>
    </row>
    <row r="57" spans="1:14" ht="28.5" customHeight="1">
      <c r="A57" s="44" t="s">
        <v>44</v>
      </c>
      <c r="B57" s="45"/>
      <c r="C57" s="13">
        <f t="shared" ref="C57" si="66">I57+L57+F57</f>
        <v>584</v>
      </c>
      <c r="D57" s="13">
        <f t="shared" ref="D57" si="67">J57+M57+G57</f>
        <v>584</v>
      </c>
      <c r="E57" s="13">
        <f t="shared" si="64"/>
        <v>100</v>
      </c>
      <c r="F57" s="12"/>
      <c r="G57" s="12"/>
      <c r="H57" s="13"/>
      <c r="I57" s="12">
        <v>0</v>
      </c>
      <c r="J57" s="12">
        <v>0</v>
      </c>
      <c r="K57" s="13">
        <v>0</v>
      </c>
      <c r="L57" s="13">
        <v>584</v>
      </c>
      <c r="M57" s="13">
        <v>584</v>
      </c>
      <c r="N57" s="13">
        <f t="shared" si="37"/>
        <v>100</v>
      </c>
    </row>
    <row r="58" spans="1:14">
      <c r="A58" s="79" t="s">
        <v>40</v>
      </c>
      <c r="B58" s="65"/>
      <c r="C58" s="8">
        <f>C56+C57</f>
        <v>6231.5</v>
      </c>
      <c r="D58" s="8">
        <f>D56+D57</f>
        <v>5738.4</v>
      </c>
      <c r="E58" s="10">
        <f t="shared" si="64"/>
        <v>92.086977453261653</v>
      </c>
      <c r="F58" s="8">
        <f t="shared" ref="F58:G58" si="68">F56+F57</f>
        <v>0</v>
      </c>
      <c r="G58" s="8">
        <f t="shared" si="68"/>
        <v>0</v>
      </c>
      <c r="H58" s="10"/>
      <c r="I58" s="8">
        <f t="shared" ref="I58:J58" si="69">I56+I57</f>
        <v>3801.9</v>
      </c>
      <c r="J58" s="8">
        <f t="shared" si="69"/>
        <v>3801.9</v>
      </c>
      <c r="K58" s="10">
        <v>0</v>
      </c>
      <c r="L58" s="10">
        <f>SUM(L56:L57)</f>
        <v>2429.6</v>
      </c>
      <c r="M58" s="10">
        <f>SUM(M56:M57)</f>
        <v>1936.5</v>
      </c>
      <c r="N58" s="10">
        <f t="shared" si="37"/>
        <v>79.704478103391509</v>
      </c>
    </row>
    <row r="59" spans="1:14" ht="15.75" customHeight="1">
      <c r="A59" s="35" t="s">
        <v>81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7"/>
    </row>
    <row r="60" spans="1:14">
      <c r="A60" s="44" t="s">
        <v>39</v>
      </c>
      <c r="B60" s="45"/>
      <c r="C60" s="13">
        <f t="shared" ref="C60" si="70">I60+L60+F60</f>
        <v>762.9</v>
      </c>
      <c r="D60" s="13">
        <f t="shared" ref="D60" si="71">J60+M60+G60</f>
        <v>762.9</v>
      </c>
      <c r="E60" s="13">
        <f t="shared" si="64"/>
        <v>100</v>
      </c>
      <c r="F60" s="33">
        <v>79.3</v>
      </c>
      <c r="G60" s="12">
        <v>79.3</v>
      </c>
      <c r="H60" s="13">
        <f>G60/F60*100</f>
        <v>100</v>
      </c>
      <c r="I60" s="12">
        <v>221</v>
      </c>
      <c r="J60" s="12">
        <v>221</v>
      </c>
      <c r="K60" s="13">
        <f t="shared" ref="K60" si="72">J60/I60*100</f>
        <v>100</v>
      </c>
      <c r="L60" s="13">
        <v>462.6</v>
      </c>
      <c r="M60" s="13">
        <v>462.6</v>
      </c>
      <c r="N60" s="13">
        <f t="shared" si="37"/>
        <v>100</v>
      </c>
    </row>
    <row r="61" spans="1:14">
      <c r="A61" s="79" t="s">
        <v>40</v>
      </c>
      <c r="B61" s="65"/>
      <c r="C61" s="8">
        <f>C60</f>
        <v>762.9</v>
      </c>
      <c r="D61" s="8">
        <f>D60</f>
        <v>762.9</v>
      </c>
      <c r="E61" s="13">
        <f t="shared" si="64"/>
        <v>100</v>
      </c>
      <c r="F61" s="34">
        <f t="shared" ref="F61:G61" si="73">F60</f>
        <v>79.3</v>
      </c>
      <c r="G61" s="8">
        <f t="shared" si="73"/>
        <v>79.3</v>
      </c>
      <c r="H61" s="13">
        <f>G61/F61*100</f>
        <v>100</v>
      </c>
      <c r="I61" s="8">
        <f t="shared" ref="I61:J61" si="74">I60</f>
        <v>221</v>
      </c>
      <c r="J61" s="8">
        <f t="shared" si="74"/>
        <v>221</v>
      </c>
      <c r="K61" s="13">
        <v>0</v>
      </c>
      <c r="L61" s="10">
        <f>L60</f>
        <v>462.6</v>
      </c>
      <c r="M61" s="10">
        <f>M60</f>
        <v>462.6</v>
      </c>
      <c r="N61" s="10">
        <f t="shared" si="37"/>
        <v>100</v>
      </c>
    </row>
    <row r="62" spans="1:14" ht="15.75" customHeight="1">
      <c r="A62" s="35" t="s">
        <v>49</v>
      </c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</row>
    <row r="63" spans="1:14">
      <c r="A63" s="44" t="s">
        <v>39</v>
      </c>
      <c r="B63" s="45"/>
      <c r="C63" s="13">
        <f t="shared" ref="C63" si="75">I63+L63+F63</f>
        <v>200</v>
      </c>
      <c r="D63" s="13">
        <f t="shared" ref="D63" si="76">J63+M63+G63</f>
        <v>181.5</v>
      </c>
      <c r="E63" s="13">
        <f t="shared" ref="E63:E64" si="77">D63/C63*100</f>
        <v>90.75</v>
      </c>
      <c r="F63" s="12"/>
      <c r="G63" s="12"/>
      <c r="H63" s="13"/>
      <c r="I63" s="12"/>
      <c r="J63" s="12"/>
      <c r="K63" s="13"/>
      <c r="L63" s="13">
        <v>200</v>
      </c>
      <c r="M63" s="13">
        <v>181.5</v>
      </c>
      <c r="N63" s="13">
        <f t="shared" si="37"/>
        <v>90.75</v>
      </c>
    </row>
    <row r="64" spans="1:14">
      <c r="A64" s="46" t="s">
        <v>31</v>
      </c>
      <c r="B64" s="45"/>
      <c r="C64" s="8">
        <f>C63</f>
        <v>200</v>
      </c>
      <c r="D64" s="8">
        <f>D63</f>
        <v>181.5</v>
      </c>
      <c r="E64" s="10">
        <f t="shared" si="77"/>
        <v>90.75</v>
      </c>
      <c r="F64" s="8">
        <f t="shared" ref="F64:G64" si="78">F63</f>
        <v>0</v>
      </c>
      <c r="G64" s="8">
        <f t="shared" si="78"/>
        <v>0</v>
      </c>
      <c r="H64" s="10"/>
      <c r="I64" s="8">
        <f t="shared" ref="I64:J64" si="79">I63</f>
        <v>0</v>
      </c>
      <c r="J64" s="8">
        <f t="shared" si="79"/>
        <v>0</v>
      </c>
      <c r="K64" s="10"/>
      <c r="L64" s="10">
        <f>L63</f>
        <v>200</v>
      </c>
      <c r="M64" s="10">
        <f>M63</f>
        <v>181.5</v>
      </c>
      <c r="N64" s="10">
        <f t="shared" si="37"/>
        <v>90.75</v>
      </c>
    </row>
    <row r="65" spans="1:14" ht="33" customHeight="1">
      <c r="A65" s="35" t="s">
        <v>50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7"/>
    </row>
    <row r="66" spans="1:14" ht="33" customHeight="1">
      <c r="A66" s="44" t="s">
        <v>37</v>
      </c>
      <c r="B66" s="45"/>
      <c r="C66" s="13">
        <f t="shared" ref="C66" si="80">I66+L66+F66</f>
        <v>506.2</v>
      </c>
      <c r="D66" s="13">
        <f t="shared" ref="D66" si="81">J66+M66+G66</f>
        <v>430</v>
      </c>
      <c r="E66" s="13">
        <f t="shared" ref="E66:E67" si="82">D66/C66*100</f>
        <v>84.946661398656659</v>
      </c>
      <c r="F66" s="12"/>
      <c r="G66" s="12"/>
      <c r="H66" s="13"/>
      <c r="I66" s="12">
        <v>506.2</v>
      </c>
      <c r="J66" s="12">
        <v>430</v>
      </c>
      <c r="K66" s="13">
        <f t="shared" ref="K66:K67" si="83">J66/I66*100</f>
        <v>84.946661398656659</v>
      </c>
      <c r="L66" s="13">
        <v>0</v>
      </c>
      <c r="M66" s="13">
        <v>0</v>
      </c>
      <c r="N66" s="13"/>
    </row>
    <row r="67" spans="1:14">
      <c r="A67" s="46" t="s">
        <v>31</v>
      </c>
      <c r="B67" s="54"/>
      <c r="C67" s="8">
        <f>C66</f>
        <v>506.2</v>
      </c>
      <c r="D67" s="8">
        <f>D66</f>
        <v>430</v>
      </c>
      <c r="E67" s="10">
        <f t="shared" si="82"/>
        <v>84.946661398656659</v>
      </c>
      <c r="F67" s="8">
        <f t="shared" ref="F67:G67" si="84">F66</f>
        <v>0</v>
      </c>
      <c r="G67" s="8">
        <f t="shared" si="84"/>
        <v>0</v>
      </c>
      <c r="H67" s="10"/>
      <c r="I67" s="8">
        <f t="shared" ref="I67:J67" si="85">I66</f>
        <v>506.2</v>
      </c>
      <c r="J67" s="8">
        <f t="shared" si="85"/>
        <v>430</v>
      </c>
      <c r="K67" s="10">
        <f t="shared" si="83"/>
        <v>84.946661398656659</v>
      </c>
      <c r="L67" s="10">
        <f>L66</f>
        <v>0</v>
      </c>
      <c r="M67" s="10">
        <f>M66</f>
        <v>0</v>
      </c>
      <c r="N67" s="20"/>
    </row>
    <row r="68" spans="1:14" ht="33" customHeight="1">
      <c r="A68" s="35" t="s">
        <v>51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7"/>
    </row>
    <row r="69" spans="1:14">
      <c r="A69" s="94" t="s">
        <v>39</v>
      </c>
      <c r="B69" s="65"/>
      <c r="C69" s="13">
        <f t="shared" ref="C69" si="86">I69+L69+F69</f>
        <v>480</v>
      </c>
      <c r="D69" s="13">
        <f t="shared" ref="D69" si="87">J69+M69+G69</f>
        <v>378.2</v>
      </c>
      <c r="E69" s="13">
        <f t="shared" ref="E69:E74" si="88">D69/C69*100</f>
        <v>78.791666666666657</v>
      </c>
      <c r="F69" s="13"/>
      <c r="G69" s="13"/>
      <c r="H69" s="13"/>
      <c r="I69" s="13"/>
      <c r="J69" s="13"/>
      <c r="K69" s="13"/>
      <c r="L69" s="13">
        <v>480</v>
      </c>
      <c r="M69" s="13">
        <v>378.2</v>
      </c>
      <c r="N69" s="13">
        <f t="shared" si="37"/>
        <v>78.791666666666657</v>
      </c>
    </row>
    <row r="70" spans="1:14">
      <c r="A70" s="98" t="s">
        <v>31</v>
      </c>
      <c r="B70" s="98"/>
      <c r="C70" s="8">
        <f>C69</f>
        <v>480</v>
      </c>
      <c r="D70" s="8">
        <f>D69</f>
        <v>378.2</v>
      </c>
      <c r="E70" s="10">
        <f t="shared" si="88"/>
        <v>78.791666666666657</v>
      </c>
      <c r="F70" s="10"/>
      <c r="G70" s="10"/>
      <c r="H70" s="10"/>
      <c r="I70" s="10">
        <f t="shared" ref="I70:J70" si="89">I69</f>
        <v>0</v>
      </c>
      <c r="J70" s="10">
        <f t="shared" si="89"/>
        <v>0</v>
      </c>
      <c r="K70" s="10"/>
      <c r="L70" s="10">
        <f>L69</f>
        <v>480</v>
      </c>
      <c r="M70" s="10">
        <f>M69</f>
        <v>378.2</v>
      </c>
      <c r="N70" s="10">
        <f t="shared" si="37"/>
        <v>78.791666666666657</v>
      </c>
    </row>
    <row r="71" spans="1:14" ht="32.25" hidden="1" customHeight="1">
      <c r="A71" s="48" t="s">
        <v>111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0"/>
    </row>
    <row r="72" spans="1:14" hidden="1">
      <c r="A72" s="94" t="s">
        <v>39</v>
      </c>
      <c r="B72" s="65"/>
      <c r="C72" s="13">
        <f t="shared" ref="C72" si="90">I72+L72+F72</f>
        <v>0</v>
      </c>
      <c r="D72" s="13">
        <f t="shared" ref="D72" si="91">J72+M72+G72</f>
        <v>0</v>
      </c>
      <c r="E72" s="25"/>
      <c r="F72" s="24"/>
      <c r="G72" s="24"/>
      <c r="H72" s="25">
        <v>0</v>
      </c>
      <c r="I72" s="24"/>
      <c r="J72" s="24"/>
      <c r="K72" s="25"/>
      <c r="L72" s="25">
        <v>0</v>
      </c>
      <c r="M72" s="25">
        <v>0</v>
      </c>
      <c r="N72" s="25"/>
    </row>
    <row r="73" spans="1:14" hidden="1">
      <c r="A73" s="98" t="s">
        <v>31</v>
      </c>
      <c r="B73" s="98"/>
      <c r="C73" s="8">
        <f>C72</f>
        <v>0</v>
      </c>
      <c r="D73" s="8">
        <f>D72</f>
        <v>0</v>
      </c>
      <c r="E73" s="25"/>
      <c r="F73" s="24">
        <f t="shared" ref="F73:G73" si="92">F72</f>
        <v>0</v>
      </c>
      <c r="G73" s="24">
        <f t="shared" si="92"/>
        <v>0</v>
      </c>
      <c r="H73" s="25">
        <v>0</v>
      </c>
      <c r="I73" s="24">
        <f t="shared" ref="I73:J73" si="93">I72</f>
        <v>0</v>
      </c>
      <c r="J73" s="24">
        <f t="shared" si="93"/>
        <v>0</v>
      </c>
      <c r="K73" s="25"/>
      <c r="L73" s="24">
        <f>L72</f>
        <v>0</v>
      </c>
      <c r="M73" s="24">
        <f>M72</f>
        <v>0</v>
      </c>
      <c r="N73" s="24"/>
    </row>
    <row r="74" spans="1:14">
      <c r="A74" s="95" t="s">
        <v>53</v>
      </c>
      <c r="B74" s="96"/>
      <c r="C74" s="27">
        <f>C54+C58+C61+C64+C67+C70+C73</f>
        <v>19998.400000000001</v>
      </c>
      <c r="D74" s="27">
        <f>D54+D58+D61+D64+D67+D70+D73</f>
        <v>17723.100000000002</v>
      </c>
      <c r="E74" s="26">
        <f t="shared" si="88"/>
        <v>88.622589807184582</v>
      </c>
      <c r="F74" s="27">
        <f t="shared" ref="F74:G74" si="94">F54+F58+F61+F64+F67+F70+F73</f>
        <v>79.3</v>
      </c>
      <c r="G74" s="27">
        <f t="shared" si="94"/>
        <v>79.3</v>
      </c>
      <c r="H74" s="26"/>
      <c r="I74" s="27">
        <f t="shared" ref="I74:M74" si="95">I54+I58+I61+I64+I67+I70+I73</f>
        <v>8369.1</v>
      </c>
      <c r="J74" s="27">
        <f t="shared" si="95"/>
        <v>8292.9</v>
      </c>
      <c r="K74" s="26">
        <f t="shared" ref="K74" si="96">J74/I74*100</f>
        <v>99.089507832383404</v>
      </c>
      <c r="L74" s="27">
        <f t="shared" si="95"/>
        <v>11550</v>
      </c>
      <c r="M74" s="27">
        <f t="shared" si="95"/>
        <v>9350.9000000000015</v>
      </c>
      <c r="N74" s="26">
        <f t="shared" si="37"/>
        <v>80.96017316017317</v>
      </c>
    </row>
    <row r="75" spans="1:14" ht="15.75" customHeight="1">
      <c r="A75" s="5" t="s">
        <v>20</v>
      </c>
      <c r="B75" s="60" t="s">
        <v>5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2"/>
    </row>
    <row r="76" spans="1:14" ht="15.75" customHeight="1">
      <c r="A76" s="48" t="s">
        <v>52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0"/>
    </row>
    <row r="77" spans="1:14">
      <c r="A77" s="64" t="s">
        <v>39</v>
      </c>
      <c r="B77" s="65"/>
      <c r="C77" s="13">
        <f t="shared" ref="C77" si="97">I77+L77+F77</f>
        <v>5727.2000000000007</v>
      </c>
      <c r="D77" s="13">
        <f>J77+M77+G77</f>
        <v>4113.5</v>
      </c>
      <c r="E77" s="13">
        <f t="shared" ref="E77:E78" si="98">D77/C77*100</f>
        <v>71.823927922894242</v>
      </c>
      <c r="F77" s="13"/>
      <c r="G77" s="13"/>
      <c r="H77" s="13"/>
      <c r="I77" s="13">
        <v>4581.3</v>
      </c>
      <c r="J77" s="13">
        <v>3214.7</v>
      </c>
      <c r="K77" s="13">
        <f>J77/I77*100</f>
        <v>70.17003907187916</v>
      </c>
      <c r="L77" s="13">
        <v>1145.9000000000001</v>
      </c>
      <c r="M77" s="13">
        <v>898.8</v>
      </c>
      <c r="N77" s="13">
        <f t="shared" si="37"/>
        <v>78.436163714111174</v>
      </c>
    </row>
    <row r="78" spans="1:14" ht="15.75" customHeight="1">
      <c r="A78" s="53" t="s">
        <v>40</v>
      </c>
      <c r="B78" s="54"/>
      <c r="C78" s="10">
        <f>C77</f>
        <v>5727.2000000000007</v>
      </c>
      <c r="D78" s="10">
        <f>D77</f>
        <v>4113.5</v>
      </c>
      <c r="E78" s="10">
        <f t="shared" si="98"/>
        <v>71.823927922894242</v>
      </c>
      <c r="F78" s="10">
        <f t="shared" ref="F78:G78" si="99">F77</f>
        <v>0</v>
      </c>
      <c r="G78" s="10">
        <f t="shared" si="99"/>
        <v>0</v>
      </c>
      <c r="H78" s="10"/>
      <c r="I78" s="10">
        <f t="shared" ref="I78:M78" si="100">I77</f>
        <v>4581.3</v>
      </c>
      <c r="J78" s="10">
        <f t="shared" si="100"/>
        <v>3214.7</v>
      </c>
      <c r="K78" s="9">
        <f>J78/I78*100</f>
        <v>70.17003907187916</v>
      </c>
      <c r="L78" s="10">
        <f t="shared" si="100"/>
        <v>1145.9000000000001</v>
      </c>
      <c r="M78" s="10">
        <f t="shared" si="100"/>
        <v>898.8</v>
      </c>
      <c r="N78" s="10">
        <f t="shared" si="37"/>
        <v>78.436163714111174</v>
      </c>
    </row>
    <row r="79" spans="1:14" ht="15.75" customHeight="1">
      <c r="A79" s="48" t="s">
        <v>116</v>
      </c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0"/>
    </row>
    <row r="80" spans="1:14">
      <c r="A80" s="64" t="s">
        <v>39</v>
      </c>
      <c r="B80" s="65"/>
      <c r="C80" s="13">
        <f t="shared" ref="C80" si="101">I80+L80+F80</f>
        <v>15</v>
      </c>
      <c r="D80" s="13">
        <f t="shared" ref="D80" si="102">J80+M80+G80</f>
        <v>15</v>
      </c>
      <c r="E80" s="13">
        <f t="shared" ref="E80:E84" si="103">D80/C80*100</f>
        <v>100</v>
      </c>
      <c r="F80" s="13"/>
      <c r="G80" s="13"/>
      <c r="H80" s="13"/>
      <c r="I80" s="13"/>
      <c r="J80" s="13"/>
      <c r="K80" s="13"/>
      <c r="L80" s="13">
        <v>15</v>
      </c>
      <c r="M80" s="13">
        <v>15</v>
      </c>
      <c r="N80" s="13">
        <f t="shared" si="37"/>
        <v>100</v>
      </c>
    </row>
    <row r="81" spans="1:14" ht="34.5" customHeight="1">
      <c r="A81" s="64" t="s">
        <v>44</v>
      </c>
      <c r="B81" s="65"/>
      <c r="C81" s="13">
        <f t="shared" ref="C81:C83" si="104">I81+L81+F81</f>
        <v>265</v>
      </c>
      <c r="D81" s="13">
        <f t="shared" ref="D81:D83" si="105">J81+M81+G81</f>
        <v>264.8</v>
      </c>
      <c r="E81" s="13">
        <f t="shared" si="103"/>
        <v>99.924528301886795</v>
      </c>
      <c r="F81" s="13"/>
      <c r="G81" s="13"/>
      <c r="H81" s="13"/>
      <c r="I81" s="13"/>
      <c r="J81" s="13"/>
      <c r="K81" s="13"/>
      <c r="L81" s="13">
        <v>265</v>
      </c>
      <c r="M81" s="13">
        <v>264.8</v>
      </c>
      <c r="N81" s="13">
        <f t="shared" si="37"/>
        <v>99.924528301886795</v>
      </c>
    </row>
    <row r="82" spans="1:14" ht="18" customHeight="1">
      <c r="A82" s="44" t="s">
        <v>45</v>
      </c>
      <c r="B82" s="45"/>
      <c r="C82" s="13">
        <f t="shared" si="104"/>
        <v>45</v>
      </c>
      <c r="D82" s="13">
        <f t="shared" si="105"/>
        <v>9</v>
      </c>
      <c r="E82" s="13">
        <f t="shared" si="103"/>
        <v>20</v>
      </c>
      <c r="F82" s="13"/>
      <c r="G82" s="13"/>
      <c r="H82" s="13"/>
      <c r="I82" s="13"/>
      <c r="J82" s="13"/>
      <c r="K82" s="13"/>
      <c r="L82" s="13">
        <v>45</v>
      </c>
      <c r="M82" s="13">
        <v>9</v>
      </c>
      <c r="N82" s="13">
        <f t="shared" si="37"/>
        <v>20</v>
      </c>
    </row>
    <row r="83" spans="1:14" ht="35.25" customHeight="1">
      <c r="A83" s="44" t="s">
        <v>46</v>
      </c>
      <c r="B83" s="45"/>
      <c r="C83" s="13">
        <f t="shared" si="104"/>
        <v>55</v>
      </c>
      <c r="D83" s="13">
        <f t="shared" si="105"/>
        <v>55</v>
      </c>
      <c r="E83" s="13">
        <f t="shared" si="103"/>
        <v>100</v>
      </c>
      <c r="F83" s="13"/>
      <c r="G83" s="13"/>
      <c r="H83" s="13"/>
      <c r="I83" s="13"/>
      <c r="J83" s="13"/>
      <c r="K83" s="13"/>
      <c r="L83" s="13">
        <v>55</v>
      </c>
      <c r="M83" s="13">
        <v>55</v>
      </c>
      <c r="N83" s="13">
        <f t="shared" si="37"/>
        <v>100</v>
      </c>
    </row>
    <row r="84" spans="1:14" ht="17.25" customHeight="1">
      <c r="A84" s="46" t="s">
        <v>40</v>
      </c>
      <c r="B84" s="54"/>
      <c r="C84" s="10">
        <f>C80+C81+C82+C83</f>
        <v>380</v>
      </c>
      <c r="D84" s="10">
        <f>D80+D81+D82+D83</f>
        <v>343.8</v>
      </c>
      <c r="E84" s="10">
        <f t="shared" si="103"/>
        <v>90.473684210526315</v>
      </c>
      <c r="F84" s="10">
        <f t="shared" ref="F84:G84" si="106">F80+F81+F82+F83</f>
        <v>0</v>
      </c>
      <c r="G84" s="10">
        <f t="shared" si="106"/>
        <v>0</v>
      </c>
      <c r="H84" s="10"/>
      <c r="I84" s="10">
        <f t="shared" ref="I84:J84" si="107">I80+I81+I82+I83</f>
        <v>0</v>
      </c>
      <c r="J84" s="10">
        <f t="shared" si="107"/>
        <v>0</v>
      </c>
      <c r="K84" s="10"/>
      <c r="L84" s="10">
        <f>SUM(L80:L83)</f>
        <v>380</v>
      </c>
      <c r="M84" s="10">
        <f>SUM(M80:M83)</f>
        <v>343.8</v>
      </c>
      <c r="N84" s="10">
        <f t="shared" si="37"/>
        <v>90.473684210526315</v>
      </c>
    </row>
    <row r="85" spans="1:14" ht="19.5" customHeight="1">
      <c r="A85" s="38" t="s">
        <v>113</v>
      </c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0"/>
    </row>
    <row r="86" spans="1:14" ht="17.25" customHeight="1">
      <c r="A86" s="64" t="s">
        <v>39</v>
      </c>
      <c r="B86" s="65"/>
      <c r="C86" s="13">
        <f t="shared" ref="C86" si="108">I86+L86+F86</f>
        <v>0</v>
      </c>
      <c r="D86" s="13">
        <f t="shared" ref="D86" si="109">J86+M86+G86</f>
        <v>0</v>
      </c>
      <c r="E86" s="13"/>
      <c r="F86" s="10"/>
      <c r="G86" s="10"/>
      <c r="H86" s="13"/>
      <c r="I86" s="10"/>
      <c r="J86" s="10"/>
      <c r="K86" s="13"/>
      <c r="L86" s="13">
        <v>0</v>
      </c>
      <c r="M86" s="13">
        <v>0</v>
      </c>
      <c r="N86" s="13"/>
    </row>
    <row r="87" spans="1:14" ht="17.25" customHeight="1">
      <c r="A87" s="46" t="s">
        <v>40</v>
      </c>
      <c r="B87" s="54"/>
      <c r="C87" s="10">
        <f>C86</f>
        <v>0</v>
      </c>
      <c r="D87" s="10">
        <f>D86</f>
        <v>0</v>
      </c>
      <c r="E87" s="13"/>
      <c r="F87" s="10">
        <f t="shared" ref="F87:G87" si="110">F86</f>
        <v>0</v>
      </c>
      <c r="G87" s="10">
        <f t="shared" si="110"/>
        <v>0</v>
      </c>
      <c r="H87" s="13"/>
      <c r="I87" s="10">
        <f t="shared" ref="I87:M87" si="111">I86</f>
        <v>0</v>
      </c>
      <c r="J87" s="10">
        <f t="shared" si="111"/>
        <v>0</v>
      </c>
      <c r="K87" s="13"/>
      <c r="L87" s="10">
        <f t="shared" si="111"/>
        <v>0</v>
      </c>
      <c r="M87" s="10">
        <f t="shared" si="111"/>
        <v>0</v>
      </c>
      <c r="N87" s="10"/>
    </row>
    <row r="88" spans="1:14" ht="15.75" customHeight="1">
      <c r="A88" s="95" t="s">
        <v>53</v>
      </c>
      <c r="B88" s="96"/>
      <c r="C88" s="11">
        <f>C78+C84+C87</f>
        <v>6107.2000000000007</v>
      </c>
      <c r="D88" s="11">
        <f>D78+D84+D87</f>
        <v>4457.3</v>
      </c>
      <c r="E88" s="9">
        <f t="shared" ref="E88" si="112">D88/C88*100</f>
        <v>72.98434634529734</v>
      </c>
      <c r="F88" s="11">
        <f t="shared" ref="F88:G88" si="113">F78+F84+F87</f>
        <v>0</v>
      </c>
      <c r="G88" s="11">
        <f t="shared" si="113"/>
        <v>0</v>
      </c>
      <c r="H88" s="9"/>
      <c r="I88" s="11">
        <f t="shared" ref="I88:M88" si="114">I78+I84+I87</f>
        <v>4581.3</v>
      </c>
      <c r="J88" s="11">
        <f t="shared" si="114"/>
        <v>3214.7</v>
      </c>
      <c r="K88" s="9">
        <f>J88/I88*100</f>
        <v>70.17003907187916</v>
      </c>
      <c r="L88" s="11">
        <f t="shared" si="114"/>
        <v>1525.9</v>
      </c>
      <c r="M88" s="11">
        <f t="shared" si="114"/>
        <v>1242.5999999999999</v>
      </c>
      <c r="N88" s="9">
        <f t="shared" si="37"/>
        <v>81.433907857657758</v>
      </c>
    </row>
    <row r="89" spans="1:14" ht="16.5" customHeight="1">
      <c r="A89" s="6" t="s">
        <v>21</v>
      </c>
      <c r="B89" s="73" t="s">
        <v>6</v>
      </c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5"/>
    </row>
    <row r="90" spans="1:14" ht="32.25" customHeight="1">
      <c r="A90" s="35" t="s">
        <v>110</v>
      </c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7"/>
    </row>
    <row r="91" spans="1:14" s="2" customFormat="1">
      <c r="A91" s="51" t="s">
        <v>39</v>
      </c>
      <c r="B91" s="45"/>
      <c r="C91" s="13">
        <f t="shared" ref="C91" si="115">I91+L91+F91</f>
        <v>7920</v>
      </c>
      <c r="D91" s="13">
        <f t="shared" ref="D91" si="116">J91+M91+G91</f>
        <v>6782.3</v>
      </c>
      <c r="E91" s="13">
        <f t="shared" ref="E91:E93" si="117">D91/C91*100</f>
        <v>85.63510101010101</v>
      </c>
      <c r="F91" s="13"/>
      <c r="G91" s="13"/>
      <c r="H91" s="13"/>
      <c r="I91" s="13"/>
      <c r="J91" s="13"/>
      <c r="K91" s="13"/>
      <c r="L91" s="3">
        <v>7920</v>
      </c>
      <c r="M91" s="3">
        <v>6782.3</v>
      </c>
      <c r="N91" s="13">
        <f t="shared" si="37"/>
        <v>85.63510101010101</v>
      </c>
    </row>
    <row r="92" spans="1:14" ht="30.75" hidden="1" customHeight="1">
      <c r="A92" s="51" t="s">
        <v>54</v>
      </c>
      <c r="B92" s="45"/>
      <c r="C92" s="13">
        <v>0</v>
      </c>
      <c r="D92" s="13">
        <v>0</v>
      </c>
      <c r="E92" s="13" t="e">
        <f t="shared" si="117"/>
        <v>#DIV/0!</v>
      </c>
      <c r="F92" s="13"/>
      <c r="G92" s="13"/>
      <c r="H92" s="13"/>
      <c r="I92" s="13"/>
      <c r="J92" s="13"/>
      <c r="K92" s="13"/>
      <c r="L92" s="19">
        <f t="shared" si="55"/>
        <v>0</v>
      </c>
      <c r="M92" s="19">
        <f t="shared" si="56"/>
        <v>0</v>
      </c>
      <c r="N92" s="20" t="e">
        <f t="shared" si="37"/>
        <v>#DIV/0!</v>
      </c>
    </row>
    <row r="93" spans="1:14">
      <c r="A93" s="67" t="s">
        <v>40</v>
      </c>
      <c r="B93" s="68"/>
      <c r="C93" s="10">
        <f>C91+C92</f>
        <v>7920</v>
      </c>
      <c r="D93" s="10">
        <f>D91+D92</f>
        <v>6782.3</v>
      </c>
      <c r="E93" s="10">
        <f t="shared" si="117"/>
        <v>85.63510101010101</v>
      </c>
      <c r="F93" s="10">
        <f t="shared" ref="F93:G93" si="118">F91+F92</f>
        <v>0</v>
      </c>
      <c r="G93" s="10">
        <f t="shared" si="118"/>
        <v>0</v>
      </c>
      <c r="H93" s="10"/>
      <c r="I93" s="10">
        <f t="shared" ref="I93:J93" si="119">I91+I92</f>
        <v>0</v>
      </c>
      <c r="J93" s="10">
        <f t="shared" si="119"/>
        <v>0</v>
      </c>
      <c r="K93" s="10"/>
      <c r="L93" s="7">
        <f>SUM(L91:L92)</f>
        <v>7920</v>
      </c>
      <c r="M93" s="7">
        <f>SUM(M91:M92)</f>
        <v>6782.3</v>
      </c>
      <c r="N93" s="10">
        <f t="shared" si="37"/>
        <v>85.63510101010101</v>
      </c>
    </row>
    <row r="94" spans="1:14" ht="35.25" customHeight="1">
      <c r="A94" s="48" t="s">
        <v>55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0"/>
    </row>
    <row r="95" spans="1:14">
      <c r="A95" s="51" t="s">
        <v>39</v>
      </c>
      <c r="B95" s="45"/>
      <c r="C95" s="13">
        <f t="shared" ref="C95" si="120">I95+L95+F95</f>
        <v>6963.7</v>
      </c>
      <c r="D95" s="13">
        <f t="shared" ref="D95" si="121">J95+M95+G95</f>
        <v>6204.7</v>
      </c>
      <c r="E95" s="13">
        <f t="shared" ref="E95:E96" si="122">D95/C95*100</f>
        <v>89.100621795884365</v>
      </c>
      <c r="F95" s="13"/>
      <c r="G95" s="13"/>
      <c r="H95" s="13"/>
      <c r="I95" s="13"/>
      <c r="J95" s="13"/>
      <c r="K95" s="13"/>
      <c r="L95" s="13">
        <v>6963.7</v>
      </c>
      <c r="M95" s="13">
        <v>6204.7</v>
      </c>
      <c r="N95" s="13">
        <f t="shared" ref="N95:N157" si="123">M95/L95*100</f>
        <v>89.100621795884365</v>
      </c>
    </row>
    <row r="96" spans="1:14">
      <c r="A96" s="53" t="s">
        <v>40</v>
      </c>
      <c r="B96" s="54"/>
      <c r="C96" s="10">
        <f>C95</f>
        <v>6963.7</v>
      </c>
      <c r="D96" s="10">
        <f>D95</f>
        <v>6204.7</v>
      </c>
      <c r="E96" s="10">
        <f t="shared" si="122"/>
        <v>89.100621795884365</v>
      </c>
      <c r="F96" s="10">
        <f t="shared" ref="F96:G96" si="124">F95</f>
        <v>0</v>
      </c>
      <c r="G96" s="10">
        <f t="shared" si="124"/>
        <v>0</v>
      </c>
      <c r="H96" s="10"/>
      <c r="I96" s="10">
        <f t="shared" ref="I96:J96" si="125">I95</f>
        <v>0</v>
      </c>
      <c r="J96" s="10">
        <f t="shared" si="125"/>
        <v>0</v>
      </c>
      <c r="K96" s="10"/>
      <c r="L96" s="10">
        <f>L95</f>
        <v>6963.7</v>
      </c>
      <c r="M96" s="10">
        <f>M95</f>
        <v>6204.7</v>
      </c>
      <c r="N96" s="10">
        <f t="shared" si="123"/>
        <v>89.100621795884365</v>
      </c>
    </row>
    <row r="97" spans="1:14" ht="34.5" customHeight="1">
      <c r="A97" s="48" t="s">
        <v>56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0"/>
    </row>
    <row r="98" spans="1:14" ht="18.75" customHeight="1">
      <c r="A98" s="51" t="s">
        <v>39</v>
      </c>
      <c r="B98" s="45"/>
      <c r="C98" s="13">
        <f t="shared" ref="C98" si="126">I98+L98+F98</f>
        <v>250</v>
      </c>
      <c r="D98" s="13">
        <f t="shared" ref="D98" si="127">J98+M98+G98</f>
        <v>123.9</v>
      </c>
      <c r="E98" s="13">
        <f t="shared" ref="E98:E101" si="128">D98/C98*100</f>
        <v>49.56</v>
      </c>
      <c r="F98" s="13"/>
      <c r="G98" s="13"/>
      <c r="H98" s="13"/>
      <c r="I98" s="13"/>
      <c r="J98" s="13"/>
      <c r="K98" s="13"/>
      <c r="L98" s="13">
        <v>250</v>
      </c>
      <c r="M98" s="13">
        <v>123.9</v>
      </c>
      <c r="N98" s="13">
        <f t="shared" si="123"/>
        <v>49.56</v>
      </c>
    </row>
    <row r="99" spans="1:14" ht="34.5" hidden="1" customHeight="1">
      <c r="A99" s="51" t="s">
        <v>54</v>
      </c>
      <c r="B99" s="45"/>
      <c r="C99" s="10">
        <f>C98</f>
        <v>250</v>
      </c>
      <c r="D99" s="10">
        <f>D98</f>
        <v>123.9</v>
      </c>
      <c r="E99" s="13">
        <f t="shared" si="128"/>
        <v>49.56</v>
      </c>
      <c r="F99" s="13"/>
      <c r="G99" s="13"/>
      <c r="H99" s="13"/>
      <c r="I99" s="13"/>
      <c r="J99" s="13"/>
      <c r="K99" s="13"/>
      <c r="L99" s="19">
        <f t="shared" ref="L99:L133" si="129">C99-F99-I99</f>
        <v>250</v>
      </c>
      <c r="M99" s="19">
        <f t="shared" ref="M99:M133" si="130">D99-G99-J99</f>
        <v>123.9</v>
      </c>
      <c r="N99" s="20">
        <f t="shared" si="123"/>
        <v>49.56</v>
      </c>
    </row>
    <row r="100" spans="1:14">
      <c r="A100" s="53" t="s">
        <v>40</v>
      </c>
      <c r="B100" s="54"/>
      <c r="C100" s="10">
        <f>C98</f>
        <v>250</v>
      </c>
      <c r="D100" s="10">
        <f>D98</f>
        <v>123.9</v>
      </c>
      <c r="E100" s="13">
        <f t="shared" si="128"/>
        <v>49.56</v>
      </c>
      <c r="F100" s="10"/>
      <c r="G100" s="10">
        <f t="shared" ref="G100" si="131">G98+G99</f>
        <v>0</v>
      </c>
      <c r="H100" s="13"/>
      <c r="I100" s="10"/>
      <c r="J100" s="10">
        <f t="shared" ref="J100" si="132">J98+J99</f>
        <v>0</v>
      </c>
      <c r="K100" s="13"/>
      <c r="L100" s="10">
        <f>L99</f>
        <v>250</v>
      </c>
      <c r="M100" s="10">
        <f>M99</f>
        <v>123.9</v>
      </c>
      <c r="N100" s="10">
        <f t="shared" si="123"/>
        <v>49.56</v>
      </c>
    </row>
    <row r="101" spans="1:14">
      <c r="A101" s="55" t="s">
        <v>53</v>
      </c>
      <c r="B101" s="56"/>
      <c r="C101" s="11">
        <f>C93+C96+C100</f>
        <v>15133.7</v>
      </c>
      <c r="D101" s="11">
        <f>D93+D96+D100</f>
        <v>13110.9</v>
      </c>
      <c r="E101" s="13">
        <f t="shared" si="128"/>
        <v>86.633804026774669</v>
      </c>
      <c r="F101" s="11"/>
      <c r="G101" s="11">
        <f t="shared" ref="G101" si="133">G93+G96+G100</f>
        <v>0</v>
      </c>
      <c r="H101" s="13"/>
      <c r="I101" s="11"/>
      <c r="J101" s="11">
        <f t="shared" ref="J101" si="134">J93+J96+J100</f>
        <v>0</v>
      </c>
      <c r="K101" s="9"/>
      <c r="L101" s="11">
        <f>L93+L96+L100</f>
        <v>15133.7</v>
      </c>
      <c r="M101" s="11">
        <f>M93+M96+M100</f>
        <v>13110.9</v>
      </c>
      <c r="N101" s="9">
        <f t="shared" si="123"/>
        <v>86.633804026774669</v>
      </c>
    </row>
    <row r="102" spans="1:14" ht="15.75" customHeight="1">
      <c r="A102" s="4" t="s">
        <v>22</v>
      </c>
      <c r="B102" s="73" t="s">
        <v>7</v>
      </c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5"/>
    </row>
    <row r="103" spans="1:14" ht="33.75" customHeight="1">
      <c r="A103" s="48" t="s">
        <v>57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0"/>
    </row>
    <row r="104" spans="1:14" ht="28.5" customHeight="1">
      <c r="A104" s="51" t="s">
        <v>44</v>
      </c>
      <c r="B104" s="45"/>
      <c r="C104" s="13">
        <f t="shared" ref="C104" si="135">I104+L104+F104</f>
        <v>13912.9</v>
      </c>
      <c r="D104" s="13">
        <f t="shared" ref="D104" si="136">J104+M104+G104</f>
        <v>13003.3</v>
      </c>
      <c r="E104" s="13">
        <f t="shared" ref="E104:E109" si="137">D104/C104*100</f>
        <v>93.462182578757833</v>
      </c>
      <c r="F104" s="13"/>
      <c r="G104" s="13"/>
      <c r="H104" s="13"/>
      <c r="I104" s="13">
        <v>1863.9</v>
      </c>
      <c r="J104" s="13">
        <v>1863.9</v>
      </c>
      <c r="K104" s="13">
        <f>J104/I104*100</f>
        <v>100</v>
      </c>
      <c r="L104" s="3">
        <v>12049</v>
      </c>
      <c r="M104" s="3">
        <v>11139.4</v>
      </c>
      <c r="N104" s="13">
        <f t="shared" si="123"/>
        <v>92.450825794671758</v>
      </c>
    </row>
    <row r="105" spans="1:14">
      <c r="A105" s="44" t="s">
        <v>45</v>
      </c>
      <c r="B105" s="45"/>
      <c r="C105" s="13">
        <f t="shared" ref="C105:C108" si="138">I105+L105+F105</f>
        <v>755</v>
      </c>
      <c r="D105" s="13">
        <f t="shared" ref="D105:D108" si="139">J105+M105+G105</f>
        <v>683.5</v>
      </c>
      <c r="E105" s="13">
        <f t="shared" si="137"/>
        <v>90.52980132450331</v>
      </c>
      <c r="F105" s="13"/>
      <c r="G105" s="13"/>
      <c r="H105" s="13"/>
      <c r="I105" s="13"/>
      <c r="J105" s="13"/>
      <c r="K105" s="13"/>
      <c r="L105" s="3">
        <v>755</v>
      </c>
      <c r="M105" s="3">
        <v>683.5</v>
      </c>
      <c r="N105" s="13">
        <f t="shared" si="123"/>
        <v>90.52980132450331</v>
      </c>
    </row>
    <row r="106" spans="1:14" ht="30.75" hidden="1" customHeight="1">
      <c r="A106" s="44" t="s">
        <v>46</v>
      </c>
      <c r="B106" s="45"/>
      <c r="C106" s="13">
        <f t="shared" si="138"/>
        <v>0</v>
      </c>
      <c r="D106" s="13">
        <f t="shared" si="139"/>
        <v>0</v>
      </c>
      <c r="E106" s="13" t="e">
        <f t="shared" si="137"/>
        <v>#DIV/0!</v>
      </c>
      <c r="F106" s="13"/>
      <c r="G106" s="13"/>
      <c r="H106" s="13"/>
      <c r="I106" s="13"/>
      <c r="J106" s="13"/>
      <c r="K106" s="13"/>
      <c r="L106" s="3">
        <v>0</v>
      </c>
      <c r="M106" s="3">
        <v>0</v>
      </c>
      <c r="N106" s="13" t="e">
        <f t="shared" si="123"/>
        <v>#DIV/0!</v>
      </c>
    </row>
    <row r="107" spans="1:14" ht="33.75" customHeight="1">
      <c r="A107" s="44" t="s">
        <v>58</v>
      </c>
      <c r="B107" s="45"/>
      <c r="C107" s="13">
        <f t="shared" si="138"/>
        <v>50</v>
      </c>
      <c r="D107" s="13">
        <f t="shared" si="139"/>
        <v>50</v>
      </c>
      <c r="E107" s="13">
        <f t="shared" si="137"/>
        <v>100</v>
      </c>
      <c r="F107" s="13"/>
      <c r="G107" s="13"/>
      <c r="H107" s="13"/>
      <c r="I107" s="13"/>
      <c r="J107" s="13"/>
      <c r="K107" s="13"/>
      <c r="L107" s="3">
        <v>50</v>
      </c>
      <c r="M107" s="3">
        <v>50</v>
      </c>
      <c r="N107" s="13">
        <f t="shared" si="123"/>
        <v>100</v>
      </c>
    </row>
    <row r="108" spans="1:14" ht="33.75" customHeight="1">
      <c r="A108" s="44" t="s">
        <v>100</v>
      </c>
      <c r="B108" s="45"/>
      <c r="C108" s="13">
        <f t="shared" si="138"/>
        <v>500</v>
      </c>
      <c r="D108" s="13">
        <f t="shared" si="139"/>
        <v>498.7</v>
      </c>
      <c r="E108" s="13">
        <f t="shared" si="137"/>
        <v>99.74</v>
      </c>
      <c r="F108" s="13"/>
      <c r="G108" s="13"/>
      <c r="H108" s="13"/>
      <c r="I108" s="13">
        <v>500</v>
      </c>
      <c r="J108" s="13">
        <v>498.7</v>
      </c>
      <c r="K108" s="13">
        <f>J108/I108*100</f>
        <v>99.74</v>
      </c>
      <c r="L108" s="3">
        <v>0</v>
      </c>
      <c r="M108" s="3">
        <v>0</v>
      </c>
      <c r="N108" s="13"/>
    </row>
    <row r="109" spans="1:14">
      <c r="A109" s="53" t="s">
        <v>40</v>
      </c>
      <c r="B109" s="54"/>
      <c r="C109" s="7">
        <f>C104+C105+C107+C108</f>
        <v>15217.9</v>
      </c>
      <c r="D109" s="7">
        <f>D104+D105+D107+D108</f>
        <v>14235.5</v>
      </c>
      <c r="E109" s="10">
        <f t="shared" si="137"/>
        <v>93.544444371431013</v>
      </c>
      <c r="F109" s="10">
        <f t="shared" ref="F109:G109" si="140">F104+F105+F106+F107+F108</f>
        <v>0</v>
      </c>
      <c r="G109" s="10">
        <f t="shared" si="140"/>
        <v>0</v>
      </c>
      <c r="H109" s="10"/>
      <c r="I109" s="10">
        <f t="shared" ref="I109:J109" si="141">I104+I105+I106+I107+I108</f>
        <v>2363.9</v>
      </c>
      <c r="J109" s="10">
        <f t="shared" si="141"/>
        <v>2362.6</v>
      </c>
      <c r="K109" s="9">
        <f>J109/I109*100</f>
        <v>99.945006133931201</v>
      </c>
      <c r="L109" s="7">
        <f>L104+L105+L107+L108</f>
        <v>12854</v>
      </c>
      <c r="M109" s="7">
        <f>M104+M105+M107+M108</f>
        <v>11872.9</v>
      </c>
      <c r="N109" s="10">
        <f t="shared" si="123"/>
        <v>92.367356464913641</v>
      </c>
    </row>
    <row r="110" spans="1:14" ht="15.75" customHeight="1">
      <c r="A110" s="48" t="s">
        <v>59</v>
      </c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50"/>
    </row>
    <row r="111" spans="1:14">
      <c r="A111" s="51" t="s">
        <v>39</v>
      </c>
      <c r="B111" s="45"/>
      <c r="C111" s="13">
        <f t="shared" ref="C111" si="142">I111+L111+F111</f>
        <v>400</v>
      </c>
      <c r="D111" s="13">
        <f t="shared" ref="D111" si="143">J111+M111+G111</f>
        <v>400</v>
      </c>
      <c r="E111" s="13">
        <f t="shared" ref="E111:E112" si="144">D111/C111*100</f>
        <v>100</v>
      </c>
      <c r="F111" s="13"/>
      <c r="G111" s="13"/>
      <c r="H111" s="13"/>
      <c r="I111" s="13"/>
      <c r="J111" s="13"/>
      <c r="K111" s="13"/>
      <c r="L111" s="13">
        <v>400</v>
      </c>
      <c r="M111" s="13">
        <v>400</v>
      </c>
      <c r="N111" s="13">
        <f t="shared" si="123"/>
        <v>100</v>
      </c>
    </row>
    <row r="112" spans="1:14">
      <c r="A112" s="53" t="s">
        <v>40</v>
      </c>
      <c r="B112" s="54"/>
      <c r="C112" s="10">
        <f>C111</f>
        <v>400</v>
      </c>
      <c r="D112" s="10">
        <f>D111</f>
        <v>400</v>
      </c>
      <c r="E112" s="10">
        <f t="shared" si="144"/>
        <v>100</v>
      </c>
      <c r="F112" s="10">
        <f t="shared" ref="F112:G112" si="145">F111</f>
        <v>0</v>
      </c>
      <c r="G112" s="10">
        <f t="shared" si="145"/>
        <v>0</v>
      </c>
      <c r="H112" s="10"/>
      <c r="I112" s="10">
        <f t="shared" ref="I112:J112" si="146">I111</f>
        <v>0</v>
      </c>
      <c r="J112" s="10">
        <f t="shared" si="146"/>
        <v>0</v>
      </c>
      <c r="K112" s="10"/>
      <c r="L112" s="10">
        <f>L111</f>
        <v>400</v>
      </c>
      <c r="M112" s="10">
        <f>M111</f>
        <v>400</v>
      </c>
      <c r="N112" s="10">
        <f t="shared" si="123"/>
        <v>100</v>
      </c>
    </row>
    <row r="113" spans="1:14" ht="15.75" customHeight="1">
      <c r="A113" s="48" t="s">
        <v>60</v>
      </c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0"/>
    </row>
    <row r="114" spans="1:14">
      <c r="A114" s="51" t="s">
        <v>44</v>
      </c>
      <c r="B114" s="45"/>
      <c r="C114" s="13">
        <f t="shared" ref="C114:C117" si="147">I114+L114+F114</f>
        <v>50</v>
      </c>
      <c r="D114" s="13">
        <f t="shared" ref="D114:D117" si="148">J114+M114+G114</f>
        <v>49</v>
      </c>
      <c r="E114" s="13">
        <f t="shared" ref="E114:E118" si="149">D114/C114*100</f>
        <v>98</v>
      </c>
      <c r="F114" s="13"/>
      <c r="G114" s="13"/>
      <c r="H114" s="13"/>
      <c r="I114" s="13"/>
      <c r="J114" s="13"/>
      <c r="K114" s="13"/>
      <c r="L114" s="13">
        <v>50</v>
      </c>
      <c r="M114" s="13">
        <v>49</v>
      </c>
      <c r="N114" s="13">
        <f t="shared" si="123"/>
        <v>98</v>
      </c>
    </row>
    <row r="115" spans="1:14">
      <c r="A115" s="44" t="s">
        <v>45</v>
      </c>
      <c r="B115" s="45"/>
      <c r="C115" s="13">
        <f t="shared" si="147"/>
        <v>50</v>
      </c>
      <c r="D115" s="13">
        <f t="shared" si="148"/>
        <v>0</v>
      </c>
      <c r="E115" s="13">
        <f t="shared" si="149"/>
        <v>0</v>
      </c>
      <c r="F115" s="13"/>
      <c r="G115" s="13"/>
      <c r="H115" s="13"/>
      <c r="I115" s="13"/>
      <c r="J115" s="13"/>
      <c r="K115" s="13"/>
      <c r="L115" s="13">
        <v>50</v>
      </c>
      <c r="M115" s="13">
        <v>0</v>
      </c>
      <c r="N115" s="13">
        <f t="shared" si="123"/>
        <v>0</v>
      </c>
    </row>
    <row r="116" spans="1:14" ht="32.25" customHeight="1">
      <c r="A116" s="44" t="s">
        <v>46</v>
      </c>
      <c r="B116" s="45"/>
      <c r="C116" s="13">
        <f t="shared" si="147"/>
        <v>50</v>
      </c>
      <c r="D116" s="13">
        <f t="shared" si="148"/>
        <v>50</v>
      </c>
      <c r="E116" s="13">
        <f t="shared" si="149"/>
        <v>100</v>
      </c>
      <c r="F116" s="13"/>
      <c r="G116" s="13"/>
      <c r="H116" s="13"/>
      <c r="I116" s="13"/>
      <c r="J116" s="13"/>
      <c r="K116" s="13"/>
      <c r="L116" s="13">
        <v>50</v>
      </c>
      <c r="M116" s="13">
        <v>50</v>
      </c>
      <c r="N116" s="13">
        <f t="shared" si="123"/>
        <v>100</v>
      </c>
    </row>
    <row r="117" spans="1:14" ht="30" customHeight="1">
      <c r="A117" s="44" t="s">
        <v>58</v>
      </c>
      <c r="B117" s="45"/>
      <c r="C117" s="13">
        <f t="shared" si="147"/>
        <v>50</v>
      </c>
      <c r="D117" s="13">
        <f t="shared" si="148"/>
        <v>49.8</v>
      </c>
      <c r="E117" s="13">
        <f t="shared" si="149"/>
        <v>99.6</v>
      </c>
      <c r="F117" s="13"/>
      <c r="G117" s="13"/>
      <c r="H117" s="13"/>
      <c r="I117" s="13"/>
      <c r="J117" s="13"/>
      <c r="K117" s="13"/>
      <c r="L117" s="13">
        <v>50</v>
      </c>
      <c r="M117" s="13">
        <v>49.8</v>
      </c>
      <c r="N117" s="13">
        <f t="shared" si="123"/>
        <v>99.6</v>
      </c>
    </row>
    <row r="118" spans="1:14">
      <c r="A118" s="53" t="s">
        <v>40</v>
      </c>
      <c r="B118" s="54"/>
      <c r="C118" s="10">
        <f>C114+C115+C116+C117</f>
        <v>200</v>
      </c>
      <c r="D118" s="10">
        <f>D114+D115+D116+D117</f>
        <v>148.80000000000001</v>
      </c>
      <c r="E118" s="10">
        <f t="shared" si="149"/>
        <v>74.400000000000006</v>
      </c>
      <c r="F118" s="10">
        <f t="shared" ref="F118:G118" si="150">F114+F115+F116+F117</f>
        <v>0</v>
      </c>
      <c r="G118" s="10">
        <f t="shared" si="150"/>
        <v>0</v>
      </c>
      <c r="H118" s="10"/>
      <c r="I118" s="10">
        <f t="shared" ref="I118:J118" si="151">I114+I115+I116+I117</f>
        <v>0</v>
      </c>
      <c r="J118" s="10">
        <f t="shared" si="151"/>
        <v>0</v>
      </c>
      <c r="K118" s="10"/>
      <c r="L118" s="10">
        <f>SUM(L114:L117)</f>
        <v>200</v>
      </c>
      <c r="M118" s="10">
        <f>SUM(M114:M117)</f>
        <v>148.80000000000001</v>
      </c>
      <c r="N118" s="10">
        <f t="shared" si="123"/>
        <v>74.400000000000006</v>
      </c>
    </row>
    <row r="119" spans="1:14" ht="15.75" customHeight="1">
      <c r="A119" s="48" t="s">
        <v>61</v>
      </c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50"/>
    </row>
    <row r="120" spans="1:14">
      <c r="A120" s="51" t="s">
        <v>39</v>
      </c>
      <c r="B120" s="45"/>
      <c r="C120" s="13">
        <f t="shared" ref="C120:C121" si="152">I120+L120+F120</f>
        <v>240</v>
      </c>
      <c r="D120" s="13">
        <f t="shared" ref="D120:D121" si="153">J120+M120+G120</f>
        <v>213.3</v>
      </c>
      <c r="E120" s="13">
        <f t="shared" ref="E120:E123" si="154">D120/C120*100</f>
        <v>88.875</v>
      </c>
      <c r="F120" s="13"/>
      <c r="G120" s="13"/>
      <c r="H120" s="13"/>
      <c r="I120" s="13"/>
      <c r="J120" s="13"/>
      <c r="K120" s="13"/>
      <c r="L120" s="13">
        <v>240</v>
      </c>
      <c r="M120" s="13">
        <v>213.3</v>
      </c>
      <c r="N120" s="13">
        <f t="shared" si="123"/>
        <v>88.875</v>
      </c>
    </row>
    <row r="121" spans="1:14" ht="30" customHeight="1">
      <c r="A121" s="51" t="s">
        <v>44</v>
      </c>
      <c r="B121" s="45"/>
      <c r="C121" s="13">
        <f t="shared" si="152"/>
        <v>60</v>
      </c>
      <c r="D121" s="13">
        <f t="shared" si="153"/>
        <v>60</v>
      </c>
      <c r="E121" s="13">
        <f t="shared" si="154"/>
        <v>100</v>
      </c>
      <c r="F121" s="13"/>
      <c r="G121" s="13"/>
      <c r="H121" s="13"/>
      <c r="I121" s="13"/>
      <c r="J121" s="13"/>
      <c r="K121" s="13"/>
      <c r="L121" s="13">
        <v>60</v>
      </c>
      <c r="M121" s="13">
        <v>60</v>
      </c>
      <c r="N121" s="13">
        <f t="shared" si="123"/>
        <v>100</v>
      </c>
    </row>
    <row r="122" spans="1:14" ht="30.75" hidden="1" customHeight="1">
      <c r="A122" s="44" t="s">
        <v>58</v>
      </c>
      <c r="B122" s="45"/>
      <c r="C122" s="13">
        <v>0</v>
      </c>
      <c r="D122" s="13">
        <v>0</v>
      </c>
      <c r="E122" s="13" t="e">
        <f t="shared" si="154"/>
        <v>#DIV/0!</v>
      </c>
      <c r="F122" s="13"/>
      <c r="G122" s="13"/>
      <c r="H122" s="13"/>
      <c r="I122" s="13"/>
      <c r="J122" s="13"/>
      <c r="K122" s="13"/>
      <c r="L122" s="20">
        <f t="shared" si="129"/>
        <v>0</v>
      </c>
      <c r="M122" s="20">
        <f t="shared" si="130"/>
        <v>0</v>
      </c>
      <c r="N122" s="20" t="e">
        <f t="shared" si="123"/>
        <v>#DIV/0!</v>
      </c>
    </row>
    <row r="123" spans="1:14">
      <c r="A123" s="53" t="s">
        <v>40</v>
      </c>
      <c r="B123" s="54"/>
      <c r="C123" s="10">
        <f>C120+C121+C122</f>
        <v>300</v>
      </c>
      <c r="D123" s="10">
        <f>D120+D121+D122</f>
        <v>273.3</v>
      </c>
      <c r="E123" s="10">
        <f t="shared" si="154"/>
        <v>91.100000000000009</v>
      </c>
      <c r="F123" s="10">
        <f t="shared" ref="F123:G123" si="155">F120+F121+F122</f>
        <v>0</v>
      </c>
      <c r="G123" s="10">
        <f t="shared" si="155"/>
        <v>0</v>
      </c>
      <c r="H123" s="10"/>
      <c r="I123" s="10">
        <f t="shared" ref="I123:J123" si="156">I120+I121+I122</f>
        <v>0</v>
      </c>
      <c r="J123" s="10">
        <f t="shared" si="156"/>
        <v>0</v>
      </c>
      <c r="K123" s="10"/>
      <c r="L123" s="10">
        <f>SUM(L120:L122)</f>
        <v>300</v>
      </c>
      <c r="M123" s="10">
        <f>SUM(M120:M122)</f>
        <v>273.3</v>
      </c>
      <c r="N123" s="10">
        <f t="shared" si="123"/>
        <v>91.100000000000009</v>
      </c>
    </row>
    <row r="124" spans="1:14" ht="15.75" customHeight="1">
      <c r="A124" s="35" t="s">
        <v>62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7"/>
    </row>
    <row r="125" spans="1:14">
      <c r="A125" s="51" t="s">
        <v>39</v>
      </c>
      <c r="B125" s="45"/>
      <c r="C125" s="13">
        <f t="shared" ref="C125:C128" si="157">I125+L125+F125</f>
        <v>100</v>
      </c>
      <c r="D125" s="13">
        <f t="shared" ref="D125:D128" si="158">J125+M125+G125</f>
        <v>76.900000000000006</v>
      </c>
      <c r="E125" s="13">
        <f t="shared" ref="E125:E129" si="159">D125/C125*100</f>
        <v>76.900000000000006</v>
      </c>
      <c r="F125" s="13"/>
      <c r="G125" s="13"/>
      <c r="H125" s="13"/>
      <c r="I125" s="13"/>
      <c r="J125" s="13"/>
      <c r="K125" s="13"/>
      <c r="L125" s="13">
        <v>100</v>
      </c>
      <c r="M125" s="13">
        <v>76.900000000000006</v>
      </c>
      <c r="N125" s="13">
        <f t="shared" si="123"/>
        <v>76.900000000000006</v>
      </c>
    </row>
    <row r="126" spans="1:14" ht="28.5" customHeight="1">
      <c r="A126" s="51" t="s">
        <v>44</v>
      </c>
      <c r="B126" s="45"/>
      <c r="C126" s="13">
        <f t="shared" si="157"/>
        <v>4000</v>
      </c>
      <c r="D126" s="13">
        <f t="shared" si="158"/>
        <v>3578.6</v>
      </c>
      <c r="E126" s="13">
        <f t="shared" si="159"/>
        <v>89.464999999999989</v>
      </c>
      <c r="F126" s="13"/>
      <c r="G126" s="13"/>
      <c r="H126" s="13"/>
      <c r="I126" s="13"/>
      <c r="J126" s="13"/>
      <c r="K126" s="13"/>
      <c r="L126" s="13">
        <v>4000</v>
      </c>
      <c r="M126" s="13">
        <v>3578.6</v>
      </c>
      <c r="N126" s="13">
        <f t="shared" si="123"/>
        <v>89.464999999999989</v>
      </c>
    </row>
    <row r="127" spans="1:14">
      <c r="A127" s="44" t="s">
        <v>45</v>
      </c>
      <c r="B127" s="45"/>
      <c r="C127" s="13">
        <f t="shared" si="157"/>
        <v>280</v>
      </c>
      <c r="D127" s="13">
        <f t="shared" si="158"/>
        <v>242.5</v>
      </c>
      <c r="E127" s="13">
        <f t="shared" si="159"/>
        <v>86.607142857142861</v>
      </c>
      <c r="F127" s="13"/>
      <c r="G127" s="13"/>
      <c r="H127" s="13"/>
      <c r="I127" s="13"/>
      <c r="J127" s="13"/>
      <c r="K127" s="13"/>
      <c r="L127" s="13">
        <v>280</v>
      </c>
      <c r="M127" s="13">
        <v>242.5</v>
      </c>
      <c r="N127" s="13">
        <f t="shared" si="123"/>
        <v>86.607142857142861</v>
      </c>
    </row>
    <row r="128" spans="1:14" ht="33.75" customHeight="1">
      <c r="A128" s="44" t="s">
        <v>46</v>
      </c>
      <c r="B128" s="45"/>
      <c r="C128" s="13">
        <f t="shared" si="157"/>
        <v>350</v>
      </c>
      <c r="D128" s="13">
        <f t="shared" si="158"/>
        <v>334</v>
      </c>
      <c r="E128" s="13">
        <f t="shared" si="159"/>
        <v>95.428571428571431</v>
      </c>
      <c r="F128" s="13"/>
      <c r="G128" s="13"/>
      <c r="H128" s="13"/>
      <c r="I128" s="13"/>
      <c r="J128" s="13"/>
      <c r="K128" s="13"/>
      <c r="L128" s="13">
        <v>350</v>
      </c>
      <c r="M128" s="13">
        <v>334</v>
      </c>
      <c r="N128" s="13">
        <f t="shared" si="123"/>
        <v>95.428571428571431</v>
      </c>
    </row>
    <row r="129" spans="1:14">
      <c r="A129" s="53" t="s">
        <v>40</v>
      </c>
      <c r="B129" s="54"/>
      <c r="C129" s="10">
        <f>C125+C126+C127+C128</f>
        <v>4730</v>
      </c>
      <c r="D129" s="10">
        <f>D125+D126+D127+D128</f>
        <v>4232</v>
      </c>
      <c r="E129" s="10">
        <f t="shared" si="159"/>
        <v>89.471458773784349</v>
      </c>
      <c r="F129" s="10">
        <f t="shared" ref="F129:G129" si="160">F125+F126+F127+F128</f>
        <v>0</v>
      </c>
      <c r="G129" s="10">
        <f t="shared" si="160"/>
        <v>0</v>
      </c>
      <c r="H129" s="10"/>
      <c r="I129" s="10">
        <f t="shared" ref="I129:J129" si="161">I125+I126+I127+I128</f>
        <v>0</v>
      </c>
      <c r="J129" s="10">
        <f t="shared" si="161"/>
        <v>0</v>
      </c>
      <c r="K129" s="10"/>
      <c r="L129" s="10">
        <f>SUM(L125:L128)</f>
        <v>4730</v>
      </c>
      <c r="M129" s="10">
        <f>SUM(M125:M128)</f>
        <v>4232</v>
      </c>
      <c r="N129" s="10">
        <f t="shared" si="123"/>
        <v>89.471458773784349</v>
      </c>
    </row>
    <row r="130" spans="1:14" ht="15.75" customHeight="1">
      <c r="A130" s="48" t="s">
        <v>63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50"/>
    </row>
    <row r="131" spans="1:14">
      <c r="A131" s="51" t="s">
        <v>39</v>
      </c>
      <c r="B131" s="45"/>
      <c r="C131" s="13">
        <f t="shared" ref="C131" si="162">I131+L131+F131</f>
        <v>100</v>
      </c>
      <c r="D131" s="13">
        <f t="shared" ref="D131" si="163">J131+M131+G131</f>
        <v>96.3</v>
      </c>
      <c r="E131" s="13">
        <f t="shared" ref="E131:E134" si="164">D131/C131*100</f>
        <v>96.3</v>
      </c>
      <c r="F131" s="13"/>
      <c r="G131" s="13"/>
      <c r="H131" s="13"/>
      <c r="I131" s="13"/>
      <c r="J131" s="13"/>
      <c r="K131" s="13"/>
      <c r="L131" s="3">
        <v>100</v>
      </c>
      <c r="M131" s="3">
        <v>96.3</v>
      </c>
      <c r="N131" s="13">
        <f t="shared" si="123"/>
        <v>96.3</v>
      </c>
    </row>
    <row r="132" spans="1:14" hidden="1">
      <c r="A132" s="44" t="s">
        <v>45</v>
      </c>
      <c r="B132" s="45"/>
      <c r="C132" s="13">
        <v>0</v>
      </c>
      <c r="D132" s="13">
        <v>0</v>
      </c>
      <c r="E132" s="13" t="e">
        <f t="shared" si="164"/>
        <v>#DIV/0!</v>
      </c>
      <c r="F132" s="13"/>
      <c r="G132" s="13"/>
      <c r="H132" s="13"/>
      <c r="I132" s="13"/>
      <c r="J132" s="13"/>
      <c r="K132" s="13"/>
      <c r="L132" s="19">
        <f t="shared" si="129"/>
        <v>0</v>
      </c>
      <c r="M132" s="19">
        <f t="shared" si="130"/>
        <v>0</v>
      </c>
      <c r="N132" s="20" t="e">
        <f t="shared" si="123"/>
        <v>#DIV/0!</v>
      </c>
    </row>
    <row r="133" spans="1:14" ht="30.75" hidden="1" customHeight="1">
      <c r="A133" s="44" t="s">
        <v>58</v>
      </c>
      <c r="B133" s="45"/>
      <c r="C133" s="13">
        <v>0</v>
      </c>
      <c r="D133" s="13">
        <v>0</v>
      </c>
      <c r="E133" s="13" t="e">
        <f t="shared" si="164"/>
        <v>#DIV/0!</v>
      </c>
      <c r="F133" s="13"/>
      <c r="G133" s="13"/>
      <c r="H133" s="13"/>
      <c r="I133" s="13"/>
      <c r="J133" s="13"/>
      <c r="K133" s="13"/>
      <c r="L133" s="19">
        <f t="shared" si="129"/>
        <v>0</v>
      </c>
      <c r="M133" s="19">
        <f t="shared" si="130"/>
        <v>0</v>
      </c>
      <c r="N133" s="20" t="e">
        <f t="shared" si="123"/>
        <v>#DIV/0!</v>
      </c>
    </row>
    <row r="134" spans="1:14">
      <c r="A134" s="53" t="s">
        <v>40</v>
      </c>
      <c r="B134" s="54"/>
      <c r="C134" s="10">
        <f>C131+C132+C133</f>
        <v>100</v>
      </c>
      <c r="D134" s="10">
        <f>D131+D132+D133</f>
        <v>96.3</v>
      </c>
      <c r="E134" s="10">
        <f t="shared" si="164"/>
        <v>96.3</v>
      </c>
      <c r="F134" s="10">
        <f t="shared" ref="F134:G134" si="165">F131+F132+F133</f>
        <v>0</v>
      </c>
      <c r="G134" s="10">
        <f t="shared" si="165"/>
        <v>0</v>
      </c>
      <c r="H134" s="10"/>
      <c r="I134" s="10">
        <f t="shared" ref="I134:J134" si="166">I131+I132+I133</f>
        <v>0</v>
      </c>
      <c r="J134" s="10">
        <f t="shared" si="166"/>
        <v>0</v>
      </c>
      <c r="K134" s="10"/>
      <c r="L134" s="7">
        <f>L131</f>
        <v>100</v>
      </c>
      <c r="M134" s="7">
        <f>M131</f>
        <v>96.3</v>
      </c>
      <c r="N134" s="10">
        <f t="shared" si="123"/>
        <v>96.3</v>
      </c>
    </row>
    <row r="135" spans="1:14" ht="15.75" customHeight="1">
      <c r="A135" s="48" t="s">
        <v>64</v>
      </c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50"/>
    </row>
    <row r="136" spans="1:14" ht="15.75" customHeight="1">
      <c r="A136" s="51" t="s">
        <v>39</v>
      </c>
      <c r="B136" s="45"/>
      <c r="C136" s="13">
        <f t="shared" ref="C136" si="167">I136+L136+F136</f>
        <v>100</v>
      </c>
      <c r="D136" s="13">
        <f t="shared" ref="D136" si="168">J136+M136+G136</f>
        <v>98.8</v>
      </c>
      <c r="E136" s="13">
        <f t="shared" ref="E136:E137" si="169">D136/C136*100</f>
        <v>98.8</v>
      </c>
      <c r="F136" s="13"/>
      <c r="G136" s="13"/>
      <c r="H136" s="13"/>
      <c r="I136" s="13"/>
      <c r="J136" s="13"/>
      <c r="K136" s="13"/>
      <c r="L136" s="3">
        <v>100</v>
      </c>
      <c r="M136" s="3">
        <v>98.8</v>
      </c>
      <c r="N136" s="13">
        <f t="shared" si="123"/>
        <v>98.8</v>
      </c>
    </row>
    <row r="137" spans="1:14" ht="15.75" customHeight="1">
      <c r="A137" s="53" t="s">
        <v>40</v>
      </c>
      <c r="B137" s="54"/>
      <c r="C137" s="10">
        <f>C136</f>
        <v>100</v>
      </c>
      <c r="D137" s="10">
        <f>D136</f>
        <v>98.8</v>
      </c>
      <c r="E137" s="10">
        <f t="shared" si="169"/>
        <v>98.8</v>
      </c>
      <c r="F137" s="10">
        <f t="shared" ref="F137:G137" si="170">F136</f>
        <v>0</v>
      </c>
      <c r="G137" s="10">
        <f t="shared" si="170"/>
        <v>0</v>
      </c>
      <c r="H137" s="10"/>
      <c r="I137" s="10">
        <f t="shared" ref="I137:J137" si="171">I136</f>
        <v>0</v>
      </c>
      <c r="J137" s="10">
        <f t="shared" si="171"/>
        <v>0</v>
      </c>
      <c r="K137" s="10"/>
      <c r="L137" s="7">
        <f>SUM(L136)</f>
        <v>100</v>
      </c>
      <c r="M137" s="7">
        <f>SUM(M136)</f>
        <v>98.8</v>
      </c>
      <c r="N137" s="10">
        <f t="shared" si="123"/>
        <v>98.8</v>
      </c>
    </row>
    <row r="138" spans="1:14" ht="15.75" customHeight="1">
      <c r="A138" s="48" t="s">
        <v>65</v>
      </c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50"/>
    </row>
    <row r="139" spans="1:14">
      <c r="A139" s="51" t="s">
        <v>39</v>
      </c>
      <c r="B139" s="45"/>
      <c r="C139" s="13">
        <f t="shared" ref="C139" si="172">I139+L139+F139</f>
        <v>3252</v>
      </c>
      <c r="D139" s="13">
        <f t="shared" ref="D139" si="173">J139+M139+G139</f>
        <v>2777.3</v>
      </c>
      <c r="E139" s="13">
        <f t="shared" ref="E139:E141" si="174">D139/C139*100</f>
        <v>85.402829028290284</v>
      </c>
      <c r="F139" s="13"/>
      <c r="G139" s="13"/>
      <c r="H139" s="13"/>
      <c r="I139" s="13"/>
      <c r="J139" s="13"/>
      <c r="K139" s="13"/>
      <c r="L139" s="13">
        <v>3252</v>
      </c>
      <c r="M139" s="13">
        <v>2777.3</v>
      </c>
      <c r="N139" s="13">
        <f t="shared" si="123"/>
        <v>85.402829028290284</v>
      </c>
    </row>
    <row r="140" spans="1:14">
      <c r="A140" s="53" t="s">
        <v>40</v>
      </c>
      <c r="B140" s="54"/>
      <c r="C140" s="10">
        <f>C139</f>
        <v>3252</v>
      </c>
      <c r="D140" s="10">
        <f>D139</f>
        <v>2777.3</v>
      </c>
      <c r="E140" s="10">
        <f t="shared" si="174"/>
        <v>85.402829028290284</v>
      </c>
      <c r="F140" s="10">
        <f t="shared" ref="F140:G140" si="175">F139</f>
        <v>0</v>
      </c>
      <c r="G140" s="10">
        <f t="shared" si="175"/>
        <v>0</v>
      </c>
      <c r="H140" s="10"/>
      <c r="I140" s="10">
        <f t="shared" ref="I140:J140" si="176">I139</f>
        <v>0</v>
      </c>
      <c r="J140" s="10">
        <f t="shared" si="176"/>
        <v>0</v>
      </c>
      <c r="K140" s="10"/>
      <c r="L140" s="10">
        <f>SUM(L139)</f>
        <v>3252</v>
      </c>
      <c r="M140" s="10">
        <f>SUM(M139)</f>
        <v>2777.3</v>
      </c>
      <c r="N140" s="13">
        <f t="shared" si="123"/>
        <v>85.402829028290284</v>
      </c>
    </row>
    <row r="141" spans="1:14">
      <c r="A141" s="69" t="s">
        <v>53</v>
      </c>
      <c r="B141" s="70"/>
      <c r="C141" s="11">
        <f>C109+C112+C118+C123+C129+C134+C137+C140</f>
        <v>24299.9</v>
      </c>
      <c r="D141" s="11">
        <f>D109+D112+D118+D123+D129+D134+D137+D140</f>
        <v>22261.999999999996</v>
      </c>
      <c r="E141" s="9">
        <f t="shared" si="174"/>
        <v>91.613545734756087</v>
      </c>
      <c r="F141" s="11">
        <f t="shared" ref="F141:G141" si="177">F109+F112+F118+F123+F129+F134+F137+F140</f>
        <v>0</v>
      </c>
      <c r="G141" s="11">
        <f t="shared" si="177"/>
        <v>0</v>
      </c>
      <c r="H141" s="13"/>
      <c r="I141" s="11">
        <f t="shared" ref="I141:J141" si="178">I109+I112+I118+I123+I129+I134+I137+I140</f>
        <v>2363.9</v>
      </c>
      <c r="J141" s="11">
        <f t="shared" si="178"/>
        <v>2362.6</v>
      </c>
      <c r="K141" s="9">
        <f t="shared" ref="K141" si="179">J141/I141*100</f>
        <v>99.945006133931201</v>
      </c>
      <c r="L141" s="11">
        <f>L109+L112+L118+L123+L129+L134+L137+L140</f>
        <v>21936</v>
      </c>
      <c r="M141" s="11">
        <f>M109+M112+M118+M123+M129+M134+M137+M140</f>
        <v>19899.399999999998</v>
      </c>
      <c r="N141" s="10">
        <f t="shared" si="123"/>
        <v>90.715718453683436</v>
      </c>
    </row>
    <row r="142" spans="1:14" ht="15.75" customHeight="1">
      <c r="A142" s="4" t="s">
        <v>23</v>
      </c>
      <c r="B142" s="60" t="s">
        <v>8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2"/>
    </row>
    <row r="143" spans="1:14" ht="15.75" customHeight="1">
      <c r="A143" s="35" t="s">
        <v>66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7"/>
    </row>
    <row r="144" spans="1:14">
      <c r="A144" s="44" t="s">
        <v>45</v>
      </c>
      <c r="B144" s="45"/>
      <c r="C144" s="13">
        <f>F144+I144+L144</f>
        <v>2436</v>
      </c>
      <c r="D144" s="13">
        <f>G144+J144+M144</f>
        <v>2063.9</v>
      </c>
      <c r="E144" s="13">
        <f t="shared" ref="E144:E145" si="180">D144/C144*100</f>
        <v>84.724958949096887</v>
      </c>
      <c r="F144" s="13"/>
      <c r="G144" s="13"/>
      <c r="H144" s="13"/>
      <c r="I144" s="13"/>
      <c r="J144" s="13"/>
      <c r="K144" s="13"/>
      <c r="L144" s="13">
        <v>2436</v>
      </c>
      <c r="M144" s="13">
        <v>2063.9</v>
      </c>
      <c r="N144" s="13">
        <f t="shared" si="123"/>
        <v>84.724958949096887</v>
      </c>
    </row>
    <row r="145" spans="1:14">
      <c r="A145" s="46" t="s">
        <v>31</v>
      </c>
      <c r="B145" s="47"/>
      <c r="C145" s="10">
        <f>C144</f>
        <v>2436</v>
      </c>
      <c r="D145" s="10">
        <f>D144</f>
        <v>2063.9</v>
      </c>
      <c r="E145" s="10">
        <f t="shared" si="180"/>
        <v>84.724958949096887</v>
      </c>
      <c r="F145" s="10">
        <f t="shared" ref="F145:G145" si="181">F144</f>
        <v>0</v>
      </c>
      <c r="G145" s="10">
        <f t="shared" si="181"/>
        <v>0</v>
      </c>
      <c r="H145" s="10"/>
      <c r="I145" s="10">
        <f t="shared" ref="I145:J145" si="182">I144</f>
        <v>0</v>
      </c>
      <c r="J145" s="10">
        <f t="shared" si="182"/>
        <v>0</v>
      </c>
      <c r="K145" s="10"/>
      <c r="L145" s="10">
        <f>SUM(L144)</f>
        <v>2436</v>
      </c>
      <c r="M145" s="10">
        <f>SUM(M144)</f>
        <v>2063.9</v>
      </c>
      <c r="N145" s="10">
        <f t="shared" si="123"/>
        <v>84.724958949096887</v>
      </c>
    </row>
    <row r="146" spans="1:14" ht="15.75" customHeight="1">
      <c r="A146" s="35" t="s">
        <v>67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7"/>
    </row>
    <row r="147" spans="1:14">
      <c r="A147" s="44" t="s">
        <v>45</v>
      </c>
      <c r="B147" s="45"/>
      <c r="C147" s="13">
        <f>F147+I147+L147</f>
        <v>59993.3</v>
      </c>
      <c r="D147" s="13">
        <f>G147+J147+M147</f>
        <v>49680.600000000006</v>
      </c>
      <c r="E147" s="13">
        <f t="shared" ref="E147:E148" si="183">D147/C147*100</f>
        <v>82.810247144264451</v>
      </c>
      <c r="F147" s="13"/>
      <c r="G147" s="13"/>
      <c r="H147" s="13"/>
      <c r="I147" s="13">
        <v>5150</v>
      </c>
      <c r="J147" s="13">
        <v>3607.3</v>
      </c>
      <c r="K147" s="13">
        <f t="shared" ref="K147:K148" si="184">J147/I147*100</f>
        <v>70.044660194174753</v>
      </c>
      <c r="L147" s="13">
        <v>54843.3</v>
      </c>
      <c r="M147" s="13">
        <v>46073.3</v>
      </c>
      <c r="N147" s="20">
        <f t="shared" si="123"/>
        <v>84.008985600793537</v>
      </c>
    </row>
    <row r="148" spans="1:14">
      <c r="A148" s="79" t="s">
        <v>31</v>
      </c>
      <c r="B148" s="80"/>
      <c r="C148" s="10">
        <f>C147</f>
        <v>59993.3</v>
      </c>
      <c r="D148" s="10">
        <f>D147</f>
        <v>49680.600000000006</v>
      </c>
      <c r="E148" s="10">
        <f t="shared" si="183"/>
        <v>82.810247144264451</v>
      </c>
      <c r="F148" s="10">
        <f t="shared" ref="F148:G148" si="185">F147</f>
        <v>0</v>
      </c>
      <c r="G148" s="10">
        <f t="shared" si="185"/>
        <v>0</v>
      </c>
      <c r="H148" s="10"/>
      <c r="I148" s="10">
        <f t="shared" ref="I148:J148" si="186">I147</f>
        <v>5150</v>
      </c>
      <c r="J148" s="10">
        <f t="shared" si="186"/>
        <v>3607.3</v>
      </c>
      <c r="K148" s="10">
        <f t="shared" si="184"/>
        <v>70.044660194174753</v>
      </c>
      <c r="L148" s="10">
        <f>SUM(L147)</f>
        <v>54843.3</v>
      </c>
      <c r="M148" s="10">
        <f>SUM(M147)</f>
        <v>46073.3</v>
      </c>
      <c r="N148" s="10">
        <f t="shared" si="123"/>
        <v>84.008985600793537</v>
      </c>
    </row>
    <row r="149" spans="1:14" ht="15.75" customHeight="1">
      <c r="A149" s="35" t="s">
        <v>68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7"/>
    </row>
    <row r="150" spans="1:14">
      <c r="A150" s="44" t="s">
        <v>45</v>
      </c>
      <c r="B150" s="45"/>
      <c r="C150" s="13">
        <f>F150+I150+L150</f>
        <v>3621.6</v>
      </c>
      <c r="D150" s="13">
        <f>G150+J150+M150</f>
        <v>2944.7</v>
      </c>
      <c r="E150" s="13">
        <f t="shared" ref="E150:E151" si="187">D150/C150*100</f>
        <v>81.309366026065817</v>
      </c>
      <c r="F150" s="13">
        <v>60.8</v>
      </c>
      <c r="G150" s="13">
        <v>0</v>
      </c>
      <c r="H150" s="13"/>
      <c r="I150" s="13">
        <v>1153.7</v>
      </c>
      <c r="J150" s="13">
        <v>1008.2</v>
      </c>
      <c r="K150" s="13">
        <f t="shared" ref="K150:K151" si="188">J150/I150*100</f>
        <v>87.388402530987264</v>
      </c>
      <c r="L150" s="13">
        <v>2407.1</v>
      </c>
      <c r="M150" s="13">
        <v>1936.5</v>
      </c>
      <c r="N150" s="13">
        <f t="shared" si="123"/>
        <v>80.449503551992024</v>
      </c>
    </row>
    <row r="151" spans="1:14">
      <c r="A151" s="79" t="s">
        <v>31</v>
      </c>
      <c r="B151" s="80"/>
      <c r="C151" s="10">
        <f>C150</f>
        <v>3621.6</v>
      </c>
      <c r="D151" s="10">
        <f>D150</f>
        <v>2944.7</v>
      </c>
      <c r="E151" s="10">
        <f t="shared" si="187"/>
        <v>81.309366026065817</v>
      </c>
      <c r="F151" s="10">
        <f t="shared" ref="F151:G151" si="189">F150</f>
        <v>60.8</v>
      </c>
      <c r="G151" s="10">
        <f t="shared" si="189"/>
        <v>0</v>
      </c>
      <c r="H151" s="10"/>
      <c r="I151" s="10">
        <f t="shared" ref="I151:J151" si="190">I150</f>
        <v>1153.7</v>
      </c>
      <c r="J151" s="10">
        <f t="shared" si="190"/>
        <v>1008.2</v>
      </c>
      <c r="K151" s="10">
        <f t="shared" si="188"/>
        <v>87.388402530987264</v>
      </c>
      <c r="L151" s="10">
        <f>SUM(L150)</f>
        <v>2407.1</v>
      </c>
      <c r="M151" s="10">
        <f>SUM(M150)</f>
        <v>1936.5</v>
      </c>
      <c r="N151" s="10">
        <f t="shared" si="123"/>
        <v>80.449503551992024</v>
      </c>
    </row>
    <row r="152" spans="1:14" ht="15.75" customHeight="1">
      <c r="A152" s="48" t="s">
        <v>69</v>
      </c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50"/>
    </row>
    <row r="153" spans="1:14">
      <c r="A153" s="44" t="s">
        <v>45</v>
      </c>
      <c r="B153" s="45"/>
      <c r="C153" s="13">
        <f>F153+I153+L153</f>
        <v>3296.6</v>
      </c>
      <c r="D153" s="13">
        <f>G153+J153+M153</f>
        <v>2802.9</v>
      </c>
      <c r="E153" s="13">
        <f t="shared" ref="E153:E154" si="191">D153/C153*100</f>
        <v>85.023964084207975</v>
      </c>
      <c r="F153" s="13"/>
      <c r="G153" s="13"/>
      <c r="H153" s="13"/>
      <c r="I153" s="13">
        <v>1046.5999999999999</v>
      </c>
      <c r="J153" s="13">
        <v>901.1</v>
      </c>
      <c r="K153" s="13">
        <f t="shared" ref="K153:K154" si="192">J153/I153*100</f>
        <v>86.097840626791523</v>
      </c>
      <c r="L153" s="13">
        <v>2250</v>
      </c>
      <c r="M153" s="13">
        <v>1901.8</v>
      </c>
      <c r="N153" s="13">
        <f t="shared" si="123"/>
        <v>84.524444444444441</v>
      </c>
    </row>
    <row r="154" spans="1:14" ht="15.75" customHeight="1">
      <c r="A154" s="46" t="s">
        <v>31</v>
      </c>
      <c r="B154" s="47"/>
      <c r="C154" s="10">
        <f>C153</f>
        <v>3296.6</v>
      </c>
      <c r="D154" s="10">
        <f>D153</f>
        <v>2802.9</v>
      </c>
      <c r="E154" s="10">
        <f t="shared" si="191"/>
        <v>85.023964084207975</v>
      </c>
      <c r="F154" s="10">
        <f t="shared" ref="F154:G154" si="193">F153</f>
        <v>0</v>
      </c>
      <c r="G154" s="10">
        <f t="shared" si="193"/>
        <v>0</v>
      </c>
      <c r="H154" s="10"/>
      <c r="I154" s="10">
        <f t="shared" ref="I154:J154" si="194">I153</f>
        <v>1046.5999999999999</v>
      </c>
      <c r="J154" s="10">
        <f t="shared" si="194"/>
        <v>901.1</v>
      </c>
      <c r="K154" s="10">
        <f t="shared" si="192"/>
        <v>86.097840626791523</v>
      </c>
      <c r="L154" s="10">
        <f>SUM(L153)</f>
        <v>2250</v>
      </c>
      <c r="M154" s="10">
        <f>SUM(M153)</f>
        <v>1901.8</v>
      </c>
      <c r="N154" s="10">
        <f t="shared" si="123"/>
        <v>84.524444444444441</v>
      </c>
    </row>
    <row r="155" spans="1:14" ht="15.75" customHeight="1">
      <c r="A155" s="35" t="s">
        <v>70</v>
      </c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7"/>
    </row>
    <row r="156" spans="1:14">
      <c r="A156" s="44" t="s">
        <v>45</v>
      </c>
      <c r="B156" s="45"/>
      <c r="C156" s="13">
        <f>F156+I156+L156</f>
        <v>10230</v>
      </c>
      <c r="D156" s="13">
        <f>G156+J156+M156</f>
        <v>8326.5</v>
      </c>
      <c r="E156" s="13">
        <f t="shared" ref="E156:E157" si="195">D156/C156*100</f>
        <v>81.392961876832842</v>
      </c>
      <c r="F156" s="13"/>
      <c r="G156" s="13"/>
      <c r="H156" s="13"/>
      <c r="I156" s="13"/>
      <c r="J156" s="13"/>
      <c r="K156" s="13"/>
      <c r="L156" s="13">
        <v>10230</v>
      </c>
      <c r="M156" s="13">
        <v>8326.5</v>
      </c>
      <c r="N156" s="13">
        <f t="shared" si="123"/>
        <v>81.392961876832842</v>
      </c>
    </row>
    <row r="157" spans="1:14">
      <c r="A157" s="79" t="s">
        <v>31</v>
      </c>
      <c r="B157" s="80"/>
      <c r="C157" s="10">
        <f>C156</f>
        <v>10230</v>
      </c>
      <c r="D157" s="10">
        <f>D156</f>
        <v>8326.5</v>
      </c>
      <c r="E157" s="10">
        <f t="shared" si="195"/>
        <v>81.392961876832842</v>
      </c>
      <c r="F157" s="10">
        <f t="shared" ref="F157:G157" si="196">F156</f>
        <v>0</v>
      </c>
      <c r="G157" s="10">
        <f t="shared" si="196"/>
        <v>0</v>
      </c>
      <c r="H157" s="10"/>
      <c r="I157" s="10">
        <f t="shared" ref="I157:J157" si="197">I156</f>
        <v>0</v>
      </c>
      <c r="J157" s="10">
        <f t="shared" si="197"/>
        <v>0</v>
      </c>
      <c r="K157" s="10"/>
      <c r="L157" s="10">
        <f>SUM(L156)</f>
        <v>10230</v>
      </c>
      <c r="M157" s="10">
        <f>SUM(M156)</f>
        <v>8326.5</v>
      </c>
      <c r="N157" s="10">
        <f t="shared" si="123"/>
        <v>81.392961876832842</v>
      </c>
    </row>
    <row r="158" spans="1:14" ht="15.75" customHeight="1">
      <c r="A158" s="48" t="s">
        <v>71</v>
      </c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50"/>
    </row>
    <row r="159" spans="1:14">
      <c r="A159" s="44" t="s">
        <v>45</v>
      </c>
      <c r="B159" s="45"/>
      <c r="C159" s="13">
        <f>F159+I159+L159</f>
        <v>1113</v>
      </c>
      <c r="D159" s="13">
        <f>G159+J159+M159</f>
        <v>997.4</v>
      </c>
      <c r="E159" s="13">
        <f t="shared" ref="E159:E161" si="198">D159/C159*100</f>
        <v>89.613656783468102</v>
      </c>
      <c r="F159" s="13"/>
      <c r="G159" s="13"/>
      <c r="H159" s="13"/>
      <c r="I159" s="13"/>
      <c r="J159" s="13"/>
      <c r="K159" s="13"/>
      <c r="L159" s="13">
        <v>1113</v>
      </c>
      <c r="M159" s="13">
        <v>997.4</v>
      </c>
      <c r="N159" s="13">
        <f t="shared" ref="N159:N219" si="199">M159/L159*100</f>
        <v>89.613656783468102</v>
      </c>
    </row>
    <row r="160" spans="1:14">
      <c r="A160" s="79" t="s">
        <v>31</v>
      </c>
      <c r="B160" s="80"/>
      <c r="C160" s="13">
        <f>F160+I160+L160</f>
        <v>1113</v>
      </c>
      <c r="D160" s="13">
        <f>G160+J160+M160</f>
        <v>997.4</v>
      </c>
      <c r="E160" s="10">
        <f t="shared" si="198"/>
        <v>89.613656783468102</v>
      </c>
      <c r="F160" s="10">
        <f t="shared" ref="F160:G160" si="200">F159</f>
        <v>0</v>
      </c>
      <c r="G160" s="10">
        <f t="shared" si="200"/>
        <v>0</v>
      </c>
      <c r="H160" s="10"/>
      <c r="I160" s="10">
        <f t="shared" ref="I160:J160" si="201">I159</f>
        <v>0</v>
      </c>
      <c r="J160" s="10">
        <f t="shared" si="201"/>
        <v>0</v>
      </c>
      <c r="K160" s="10"/>
      <c r="L160" s="13">
        <f>SUM(L159)</f>
        <v>1113</v>
      </c>
      <c r="M160" s="13">
        <f>SUM(M159)</f>
        <v>997.4</v>
      </c>
      <c r="N160" s="13">
        <f t="shared" si="199"/>
        <v>89.613656783468102</v>
      </c>
    </row>
    <row r="161" spans="1:14">
      <c r="A161" s="55" t="s">
        <v>53</v>
      </c>
      <c r="B161" s="56"/>
      <c r="C161" s="11">
        <f>C145+C148+C151+C154+C160+C157</f>
        <v>80690.500000000015</v>
      </c>
      <c r="D161" s="11">
        <f>D145+D148+D151+D154+D160+D157</f>
        <v>66816</v>
      </c>
      <c r="E161" s="13">
        <f t="shared" si="198"/>
        <v>82.805286867722955</v>
      </c>
      <c r="F161" s="11">
        <f t="shared" ref="F161:G161" si="202">F145+F148+F151+F154+F160+F157</f>
        <v>60.8</v>
      </c>
      <c r="G161" s="11">
        <f t="shared" si="202"/>
        <v>0</v>
      </c>
      <c r="H161" s="11"/>
      <c r="I161" s="11">
        <f t="shared" ref="I161:M161" si="203">I145+I148+I151+I154+I160+I157</f>
        <v>7350.2999999999993</v>
      </c>
      <c r="J161" s="11">
        <f t="shared" si="203"/>
        <v>5516.6</v>
      </c>
      <c r="K161" s="23">
        <f t="shared" ref="K161" si="204">J161/I161*100</f>
        <v>75.052718936642052</v>
      </c>
      <c r="L161" s="11">
        <f t="shared" si="203"/>
        <v>73279.399999999994</v>
      </c>
      <c r="M161" s="11">
        <f t="shared" si="203"/>
        <v>61299.400000000009</v>
      </c>
      <c r="N161" s="10">
        <f t="shared" si="199"/>
        <v>83.651612868009309</v>
      </c>
    </row>
    <row r="162" spans="1:14" ht="15.75" customHeight="1">
      <c r="A162" s="4" t="s">
        <v>24</v>
      </c>
      <c r="B162" s="60" t="s">
        <v>9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2"/>
    </row>
    <row r="163" spans="1:14" ht="15.75" customHeight="1">
      <c r="A163" s="48" t="s">
        <v>72</v>
      </c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50"/>
    </row>
    <row r="164" spans="1:14" ht="30" customHeight="1">
      <c r="A164" s="44" t="s">
        <v>46</v>
      </c>
      <c r="B164" s="45"/>
      <c r="C164" s="13">
        <f>F164+I164+L164</f>
        <v>1910</v>
      </c>
      <c r="D164" s="13">
        <f>G164+J164+M164</f>
        <v>1510.9</v>
      </c>
      <c r="E164" s="13">
        <f>H164+K164+N164</f>
        <v>79.104712041884824</v>
      </c>
      <c r="F164" s="13"/>
      <c r="G164" s="13"/>
      <c r="H164" s="13"/>
      <c r="I164" s="13"/>
      <c r="J164" s="13"/>
      <c r="K164" s="13"/>
      <c r="L164" s="13">
        <v>1910</v>
      </c>
      <c r="M164" s="13">
        <v>1510.9</v>
      </c>
      <c r="N164" s="13">
        <f t="shared" si="199"/>
        <v>79.104712041884824</v>
      </c>
    </row>
    <row r="165" spans="1:14">
      <c r="A165" s="79" t="s">
        <v>31</v>
      </c>
      <c r="B165" s="80"/>
      <c r="C165" s="10">
        <f>C164</f>
        <v>1910</v>
      </c>
      <c r="D165" s="10">
        <f>D164</f>
        <v>1510.9</v>
      </c>
      <c r="E165" s="13">
        <f t="shared" ref="E165" si="205">D165/C165*100</f>
        <v>79.104712041884824</v>
      </c>
      <c r="F165" s="10">
        <f t="shared" ref="F165:G165" si="206">F164</f>
        <v>0</v>
      </c>
      <c r="G165" s="10">
        <f t="shared" si="206"/>
        <v>0</v>
      </c>
      <c r="H165" s="13"/>
      <c r="I165" s="10">
        <f t="shared" ref="I165:J165" si="207">I164</f>
        <v>0</v>
      </c>
      <c r="J165" s="10">
        <f t="shared" si="207"/>
        <v>0</v>
      </c>
      <c r="K165" s="13"/>
      <c r="L165" s="10">
        <f>SUM(L164)</f>
        <v>1910</v>
      </c>
      <c r="M165" s="10">
        <f>SUM(M164)</f>
        <v>1510.9</v>
      </c>
      <c r="N165" s="10">
        <f t="shared" si="199"/>
        <v>79.104712041884824</v>
      </c>
    </row>
    <row r="166" spans="1:14" ht="15.75" customHeight="1">
      <c r="A166" s="35" t="s">
        <v>73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7"/>
    </row>
    <row r="167" spans="1:14" hidden="1">
      <c r="A167" s="51" t="s">
        <v>39</v>
      </c>
      <c r="B167" s="45"/>
      <c r="C167" s="13">
        <v>0</v>
      </c>
      <c r="D167" s="13">
        <v>0</v>
      </c>
      <c r="E167" s="13" t="e">
        <f t="shared" ref="E167" si="208">D167/C167*100</f>
        <v>#DIV/0!</v>
      </c>
      <c r="F167" s="13"/>
      <c r="G167" s="13"/>
      <c r="H167" s="3"/>
      <c r="I167" s="13"/>
      <c r="J167" s="13"/>
      <c r="K167" s="3"/>
      <c r="L167" s="19">
        <f t="shared" ref="L167" si="209">C167-F167-I167</f>
        <v>0</v>
      </c>
      <c r="M167" s="19">
        <f t="shared" ref="M167" si="210">D167-G167-J167</f>
        <v>0</v>
      </c>
      <c r="N167" s="20" t="e">
        <f t="shared" si="199"/>
        <v>#DIV/0!</v>
      </c>
    </row>
    <row r="168" spans="1:14" ht="31.5" customHeight="1">
      <c r="A168" s="44" t="s">
        <v>46</v>
      </c>
      <c r="B168" s="45"/>
      <c r="C168" s="13">
        <f>F168+I168+L168</f>
        <v>0</v>
      </c>
      <c r="D168" s="13">
        <f>G168+J168+M168</f>
        <v>0</v>
      </c>
      <c r="E168" s="13"/>
      <c r="F168" s="13"/>
      <c r="G168" s="13"/>
      <c r="H168" s="13"/>
      <c r="I168" s="13">
        <v>0</v>
      </c>
      <c r="J168" s="13">
        <v>0</v>
      </c>
      <c r="K168" s="13"/>
      <c r="L168" s="20">
        <v>0</v>
      </c>
      <c r="M168" s="20">
        <v>0</v>
      </c>
      <c r="N168" s="20"/>
    </row>
    <row r="169" spans="1:14">
      <c r="A169" s="79" t="s">
        <v>31</v>
      </c>
      <c r="B169" s="80"/>
      <c r="C169" s="10">
        <f>C167+C168</f>
        <v>0</v>
      </c>
      <c r="D169" s="10">
        <f>D167+D168</f>
        <v>0</v>
      </c>
      <c r="E169" s="13"/>
      <c r="F169" s="10">
        <f t="shared" ref="F169:I169" si="211">F167+F168</f>
        <v>0</v>
      </c>
      <c r="G169" s="10">
        <f t="shared" si="211"/>
        <v>0</v>
      </c>
      <c r="H169" s="10">
        <f t="shared" si="211"/>
        <v>0</v>
      </c>
      <c r="I169" s="10">
        <f t="shared" si="211"/>
        <v>0</v>
      </c>
      <c r="J169" s="10">
        <f t="shared" ref="J169" si="212">J167+J168</f>
        <v>0</v>
      </c>
      <c r="K169" s="13"/>
      <c r="L169" s="20">
        <f>SUM(L167:L168)</f>
        <v>0</v>
      </c>
      <c r="M169" s="20">
        <f>SUM(M167:M168)</f>
        <v>0</v>
      </c>
      <c r="N169" s="20"/>
    </row>
    <row r="170" spans="1:14" ht="15.75" customHeight="1">
      <c r="A170" s="35" t="s">
        <v>74</v>
      </c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7"/>
    </row>
    <row r="171" spans="1:14">
      <c r="A171" s="51" t="s">
        <v>39</v>
      </c>
      <c r="B171" s="45"/>
      <c r="C171" s="13">
        <f>F171+I171+L171</f>
        <v>10556.7</v>
      </c>
      <c r="D171" s="13">
        <f>G171+J171+M171</f>
        <v>4439.3999999999996</v>
      </c>
      <c r="E171" s="13">
        <f t="shared" ref="E171:E173" si="213">D171/C171*100</f>
        <v>42.052914262979904</v>
      </c>
      <c r="F171" s="13"/>
      <c r="G171" s="13"/>
      <c r="H171" s="13"/>
      <c r="I171" s="13">
        <v>8180</v>
      </c>
      <c r="J171" s="13">
        <v>2776.6</v>
      </c>
      <c r="K171" s="13"/>
      <c r="L171" s="13">
        <v>2376.6999999999998</v>
      </c>
      <c r="M171" s="13">
        <v>1662.8</v>
      </c>
      <c r="N171" s="13">
        <f t="shared" si="199"/>
        <v>69.962553119872098</v>
      </c>
    </row>
    <row r="172" spans="1:14" ht="30" customHeight="1">
      <c r="A172" s="44" t="s">
        <v>46</v>
      </c>
      <c r="B172" s="45"/>
      <c r="C172" s="13">
        <f>F172+I172+L172</f>
        <v>77326.3</v>
      </c>
      <c r="D172" s="13">
        <f>G172+J172+M172</f>
        <v>64902.1</v>
      </c>
      <c r="E172" s="13">
        <f t="shared" si="213"/>
        <v>83.932762850414406</v>
      </c>
      <c r="F172" s="13"/>
      <c r="G172" s="13"/>
      <c r="H172" s="13"/>
      <c r="I172" s="13">
        <v>656.3</v>
      </c>
      <c r="J172" s="13">
        <v>536.4</v>
      </c>
      <c r="K172" s="13">
        <f t="shared" ref="K172:K173" si="214">J172/I172*100</f>
        <v>81.730915739753158</v>
      </c>
      <c r="L172" s="13">
        <v>76670</v>
      </c>
      <c r="M172" s="13">
        <v>64365.7</v>
      </c>
      <c r="N172" s="13">
        <f t="shared" si="199"/>
        <v>83.951610799530457</v>
      </c>
    </row>
    <row r="173" spans="1:14">
      <c r="A173" s="46" t="s">
        <v>31</v>
      </c>
      <c r="B173" s="47"/>
      <c r="C173" s="10">
        <f>C171+C172</f>
        <v>87883</v>
      </c>
      <c r="D173" s="10">
        <f>D171+D172</f>
        <v>69341.5</v>
      </c>
      <c r="E173" s="10">
        <f t="shared" si="213"/>
        <v>78.902062970085225</v>
      </c>
      <c r="F173" s="10">
        <f t="shared" ref="F173:I173" si="215">F171+F172</f>
        <v>0</v>
      </c>
      <c r="G173" s="10">
        <f t="shared" si="215"/>
        <v>0</v>
      </c>
      <c r="H173" s="10">
        <f t="shared" si="215"/>
        <v>0</v>
      </c>
      <c r="I173" s="10">
        <f t="shared" si="215"/>
        <v>8836.2999999999993</v>
      </c>
      <c r="J173" s="10">
        <f t="shared" ref="J173" si="216">J171+J172</f>
        <v>3313</v>
      </c>
      <c r="K173" s="10">
        <f t="shared" si="214"/>
        <v>37.493068365718685</v>
      </c>
      <c r="L173" s="10">
        <f>SUM(L171:L172)</f>
        <v>79046.7</v>
      </c>
      <c r="M173" s="10">
        <f>SUM(M171:M172)</f>
        <v>66028.5</v>
      </c>
      <c r="N173" s="10">
        <f t="shared" si="199"/>
        <v>83.531001294171688</v>
      </c>
    </row>
    <row r="174" spans="1:14" ht="15.75" customHeight="1">
      <c r="A174" s="48" t="s">
        <v>75</v>
      </c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50"/>
    </row>
    <row r="175" spans="1:14" ht="31.5" customHeight="1">
      <c r="A175" s="44" t="s">
        <v>46</v>
      </c>
      <c r="B175" s="45"/>
      <c r="C175" s="13">
        <f>F175+I175+L175</f>
        <v>1690</v>
      </c>
      <c r="D175" s="13">
        <f>G175+J175+M175</f>
        <v>1370.7</v>
      </c>
      <c r="E175" s="13">
        <f t="shared" ref="E175:E176" si="217">D175/C175*100</f>
        <v>81.10650887573965</v>
      </c>
      <c r="F175" s="13"/>
      <c r="G175" s="13"/>
      <c r="H175" s="13"/>
      <c r="I175" s="13"/>
      <c r="J175" s="13"/>
      <c r="K175" s="13"/>
      <c r="L175" s="13">
        <v>1690</v>
      </c>
      <c r="M175" s="13">
        <v>1370.7</v>
      </c>
      <c r="N175" s="13">
        <f t="shared" si="199"/>
        <v>81.10650887573965</v>
      </c>
    </row>
    <row r="176" spans="1:14">
      <c r="A176" s="46" t="s">
        <v>31</v>
      </c>
      <c r="B176" s="47"/>
      <c r="C176" s="10">
        <f>C175</f>
        <v>1690</v>
      </c>
      <c r="D176" s="10">
        <f>D175</f>
        <v>1370.7</v>
      </c>
      <c r="E176" s="10">
        <f t="shared" si="217"/>
        <v>81.10650887573965</v>
      </c>
      <c r="F176" s="10">
        <f t="shared" ref="F176:I176" si="218">F175</f>
        <v>0</v>
      </c>
      <c r="G176" s="10">
        <f t="shared" si="218"/>
        <v>0</v>
      </c>
      <c r="H176" s="10">
        <f t="shared" si="218"/>
        <v>0</v>
      </c>
      <c r="I176" s="10">
        <f t="shared" si="218"/>
        <v>0</v>
      </c>
      <c r="J176" s="10">
        <f t="shared" ref="J176" si="219">J175</f>
        <v>0</v>
      </c>
      <c r="K176" s="10"/>
      <c r="L176" s="10">
        <f>SUM(L175)</f>
        <v>1690</v>
      </c>
      <c r="M176" s="10">
        <f>SUM(M175)</f>
        <v>1370.7</v>
      </c>
      <c r="N176" s="10">
        <f t="shared" si="199"/>
        <v>81.10650887573965</v>
      </c>
    </row>
    <row r="177" spans="1:14" ht="28.5" customHeight="1">
      <c r="A177" s="48" t="s">
        <v>76</v>
      </c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50"/>
    </row>
    <row r="178" spans="1:14" ht="31.5" customHeight="1">
      <c r="A178" s="44" t="s">
        <v>46</v>
      </c>
      <c r="B178" s="45"/>
      <c r="C178" s="13">
        <f>F178+I178+L178</f>
        <v>930</v>
      </c>
      <c r="D178" s="13">
        <f>G178+J178+M178</f>
        <v>922.1</v>
      </c>
      <c r="E178" s="13">
        <f t="shared" ref="E178:E179" si="220">D178/C178*100</f>
        <v>99.150537634408607</v>
      </c>
      <c r="F178" s="13"/>
      <c r="G178" s="13"/>
      <c r="H178" s="13"/>
      <c r="I178" s="13"/>
      <c r="J178" s="13"/>
      <c r="K178" s="13"/>
      <c r="L178" s="13">
        <v>930</v>
      </c>
      <c r="M178" s="13">
        <v>922.1</v>
      </c>
      <c r="N178" s="13">
        <f t="shared" si="199"/>
        <v>99.150537634408607</v>
      </c>
    </row>
    <row r="179" spans="1:14">
      <c r="A179" s="79" t="s">
        <v>31</v>
      </c>
      <c r="B179" s="80"/>
      <c r="C179" s="10">
        <f>C178</f>
        <v>930</v>
      </c>
      <c r="D179" s="10">
        <f>D178</f>
        <v>922.1</v>
      </c>
      <c r="E179" s="10">
        <f t="shared" si="220"/>
        <v>99.150537634408607</v>
      </c>
      <c r="F179" s="10">
        <f t="shared" ref="F179:G179" si="221">F178</f>
        <v>0</v>
      </c>
      <c r="G179" s="10">
        <f t="shared" si="221"/>
        <v>0</v>
      </c>
      <c r="H179" s="10"/>
      <c r="I179" s="10">
        <f t="shared" ref="I179:J179" si="222">I178</f>
        <v>0</v>
      </c>
      <c r="J179" s="10">
        <f t="shared" si="222"/>
        <v>0</v>
      </c>
      <c r="K179" s="10"/>
      <c r="L179" s="10">
        <f>SUM(L178)</f>
        <v>930</v>
      </c>
      <c r="M179" s="10">
        <f>SUM(M178)</f>
        <v>922.1</v>
      </c>
      <c r="N179" s="10">
        <f t="shared" si="199"/>
        <v>99.150537634408607</v>
      </c>
    </row>
    <row r="180" spans="1:14" ht="15.75" customHeight="1">
      <c r="A180" s="35" t="s">
        <v>77</v>
      </c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7"/>
    </row>
    <row r="181" spans="1:14" ht="28.5" customHeight="1">
      <c r="A181" s="44" t="s">
        <v>46</v>
      </c>
      <c r="B181" s="45"/>
      <c r="C181" s="13">
        <f>F181+I181+L181</f>
        <v>1500</v>
      </c>
      <c r="D181" s="13">
        <f>G181+J181+M181</f>
        <v>1500</v>
      </c>
      <c r="E181" s="13">
        <f t="shared" ref="E181:E183" si="223">D181/C181*100</f>
        <v>100</v>
      </c>
      <c r="F181" s="13"/>
      <c r="G181" s="13"/>
      <c r="H181" s="13"/>
      <c r="I181" s="13"/>
      <c r="J181" s="13"/>
      <c r="K181" s="13"/>
      <c r="L181" s="13">
        <v>1500</v>
      </c>
      <c r="M181" s="13">
        <v>1500</v>
      </c>
      <c r="N181" s="13">
        <f t="shared" si="199"/>
        <v>100</v>
      </c>
    </row>
    <row r="182" spans="1:14">
      <c r="A182" s="79" t="s">
        <v>31</v>
      </c>
      <c r="B182" s="80"/>
      <c r="C182" s="10">
        <f>C181</f>
        <v>1500</v>
      </c>
      <c r="D182" s="10">
        <f>D181</f>
        <v>1500</v>
      </c>
      <c r="E182" s="10">
        <f t="shared" si="223"/>
        <v>100</v>
      </c>
      <c r="F182" s="10">
        <f t="shared" ref="F182:I182" si="224">F181</f>
        <v>0</v>
      </c>
      <c r="G182" s="10">
        <f t="shared" si="224"/>
        <v>0</v>
      </c>
      <c r="H182" s="10">
        <f t="shared" si="224"/>
        <v>0</v>
      </c>
      <c r="I182" s="10">
        <f t="shared" si="224"/>
        <v>0</v>
      </c>
      <c r="J182" s="10">
        <f t="shared" ref="J182" si="225">J181</f>
        <v>0</v>
      </c>
      <c r="K182" s="10"/>
      <c r="L182" s="20">
        <f>SUM(L181)</f>
        <v>1500</v>
      </c>
      <c r="M182" s="20">
        <f>SUM(M181)</f>
        <v>1500</v>
      </c>
      <c r="N182" s="13">
        <f t="shared" si="199"/>
        <v>100</v>
      </c>
    </row>
    <row r="183" spans="1:14">
      <c r="A183" s="55" t="s">
        <v>53</v>
      </c>
      <c r="B183" s="56"/>
      <c r="C183" s="11">
        <f>C165+C169+C173+C176+C179+C182</f>
        <v>93913</v>
      </c>
      <c r="D183" s="11">
        <f>D165+D169+D173+D176+D179+D182</f>
        <v>74645.2</v>
      </c>
      <c r="E183" s="9">
        <f t="shared" si="223"/>
        <v>79.483351612662773</v>
      </c>
      <c r="F183" s="11">
        <f t="shared" ref="F183:I183" si="226">F165+F169+F173+F176+F179+F182</f>
        <v>0</v>
      </c>
      <c r="G183" s="11">
        <f t="shared" si="226"/>
        <v>0</v>
      </c>
      <c r="H183" s="11">
        <f t="shared" si="226"/>
        <v>0</v>
      </c>
      <c r="I183" s="11">
        <f t="shared" si="226"/>
        <v>8836.2999999999993</v>
      </c>
      <c r="J183" s="11">
        <f t="shared" ref="J183" si="227">J165+J169+J173+J176+J179+J182</f>
        <v>3313</v>
      </c>
      <c r="K183" s="9">
        <f t="shared" ref="K183" si="228">J183/I183*100</f>
        <v>37.493068365718685</v>
      </c>
      <c r="L183" s="11">
        <f t="shared" ref="L183:M183" si="229">L165+L169+L173+L176+L179+L182</f>
        <v>85076.7</v>
      </c>
      <c r="M183" s="11">
        <f t="shared" si="229"/>
        <v>71332.2</v>
      </c>
      <c r="N183" s="9">
        <f t="shared" si="199"/>
        <v>83.844577892654513</v>
      </c>
    </row>
    <row r="184" spans="1:14" ht="15.75" customHeight="1">
      <c r="A184" s="4" t="s">
        <v>25</v>
      </c>
      <c r="B184" s="60" t="s">
        <v>10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2"/>
    </row>
    <row r="185" spans="1:14" ht="15.75" customHeight="1">
      <c r="A185" s="35" t="s">
        <v>78</v>
      </c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7"/>
    </row>
    <row r="186" spans="1:14">
      <c r="A186" s="51" t="s">
        <v>39</v>
      </c>
      <c r="B186" s="45"/>
      <c r="C186" s="13">
        <f>F186+I186+L186</f>
        <v>1313.8</v>
      </c>
      <c r="D186" s="13">
        <f>G186+J186+M186</f>
        <v>534.6</v>
      </c>
      <c r="E186" s="13">
        <f t="shared" ref="E186:E187" si="230">D186/C186*100</f>
        <v>40.691124980971232</v>
      </c>
      <c r="F186" s="13"/>
      <c r="G186" s="13"/>
      <c r="H186" s="13"/>
      <c r="I186" s="13"/>
      <c r="J186" s="13"/>
      <c r="K186" s="13"/>
      <c r="L186" s="20">
        <v>1313.8</v>
      </c>
      <c r="M186" s="20">
        <v>534.6</v>
      </c>
      <c r="N186" s="20">
        <f t="shared" si="199"/>
        <v>40.691124980971232</v>
      </c>
    </row>
    <row r="187" spans="1:14">
      <c r="A187" s="53" t="s">
        <v>40</v>
      </c>
      <c r="B187" s="54"/>
      <c r="C187" s="10">
        <f>C186</f>
        <v>1313.8</v>
      </c>
      <c r="D187" s="10">
        <f>D186</f>
        <v>534.6</v>
      </c>
      <c r="E187" s="10">
        <f t="shared" si="230"/>
        <v>40.691124980971232</v>
      </c>
      <c r="F187" s="10">
        <f t="shared" ref="F187:G187" si="231">F186</f>
        <v>0</v>
      </c>
      <c r="G187" s="10">
        <f t="shared" si="231"/>
        <v>0</v>
      </c>
      <c r="H187" s="10"/>
      <c r="I187" s="10">
        <f t="shared" ref="I187:J187" si="232">I186</f>
        <v>0</v>
      </c>
      <c r="J187" s="10">
        <f t="shared" si="232"/>
        <v>0</v>
      </c>
      <c r="K187" s="10"/>
      <c r="L187" s="10">
        <f>SUM(L186)</f>
        <v>1313.8</v>
      </c>
      <c r="M187" s="10">
        <f>SUM(M186)</f>
        <v>534.6</v>
      </c>
      <c r="N187" s="20">
        <f t="shared" si="199"/>
        <v>40.691124980971232</v>
      </c>
    </row>
    <row r="188" spans="1:14" ht="15.75" customHeight="1">
      <c r="A188" s="35" t="s">
        <v>79</v>
      </c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7"/>
    </row>
    <row r="189" spans="1:14">
      <c r="A189" s="51" t="s">
        <v>39</v>
      </c>
      <c r="B189" s="45"/>
      <c r="C189" s="13">
        <f>F189+I189+L189</f>
        <v>120</v>
      </c>
      <c r="D189" s="13">
        <f>G189+J189+M189</f>
        <v>96</v>
      </c>
      <c r="E189" s="13">
        <f t="shared" ref="E189:E191" si="233">D189/C189*100</f>
        <v>80</v>
      </c>
      <c r="F189" s="13"/>
      <c r="G189" s="13"/>
      <c r="H189" s="13"/>
      <c r="I189" s="13"/>
      <c r="J189" s="13"/>
      <c r="K189" s="13"/>
      <c r="L189" s="20">
        <v>120</v>
      </c>
      <c r="M189" s="20">
        <v>96</v>
      </c>
      <c r="N189" s="20">
        <f t="shared" si="199"/>
        <v>80</v>
      </c>
    </row>
    <row r="190" spans="1:14">
      <c r="A190" s="44" t="s">
        <v>88</v>
      </c>
      <c r="B190" s="78"/>
      <c r="C190" s="13">
        <f>F190+I190+L190</f>
        <v>180</v>
      </c>
      <c r="D190" s="13">
        <f>G190+J190+M190</f>
        <v>0</v>
      </c>
      <c r="E190" s="13">
        <f t="shared" si="233"/>
        <v>0</v>
      </c>
      <c r="F190" s="13"/>
      <c r="G190" s="13"/>
      <c r="H190" s="13"/>
      <c r="I190" s="13"/>
      <c r="J190" s="13"/>
      <c r="K190" s="13"/>
      <c r="L190" s="20">
        <v>180</v>
      </c>
      <c r="M190" s="20">
        <v>0</v>
      </c>
      <c r="N190" s="20">
        <f t="shared" si="199"/>
        <v>0</v>
      </c>
    </row>
    <row r="191" spans="1:14">
      <c r="A191" s="53" t="s">
        <v>40</v>
      </c>
      <c r="B191" s="54"/>
      <c r="C191" s="10">
        <f>C189+C190</f>
        <v>300</v>
      </c>
      <c r="D191" s="10">
        <f>D189+D190</f>
        <v>96</v>
      </c>
      <c r="E191" s="10">
        <f t="shared" si="233"/>
        <v>32</v>
      </c>
      <c r="F191" s="10">
        <f>F189+F190</f>
        <v>0</v>
      </c>
      <c r="G191" s="10">
        <f>G189+G190</f>
        <v>0</v>
      </c>
      <c r="H191" s="10"/>
      <c r="I191" s="10">
        <f>I189+I190</f>
        <v>0</v>
      </c>
      <c r="J191" s="10">
        <f>J189+J190</f>
        <v>0</v>
      </c>
      <c r="K191" s="10"/>
      <c r="L191" s="10">
        <f>L189+L190</f>
        <v>300</v>
      </c>
      <c r="M191" s="10">
        <f>M189+M190</f>
        <v>96</v>
      </c>
      <c r="N191" s="20">
        <f t="shared" si="199"/>
        <v>32</v>
      </c>
    </row>
    <row r="192" spans="1:14" ht="31.5" customHeight="1">
      <c r="A192" s="38" t="s">
        <v>80</v>
      </c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40"/>
    </row>
    <row r="193" spans="1:14">
      <c r="A193" s="51" t="s">
        <v>39</v>
      </c>
      <c r="B193" s="45"/>
      <c r="C193" s="13">
        <f>F193+I193+L193</f>
        <v>18950</v>
      </c>
      <c r="D193" s="13">
        <f>G193+J193+M193</f>
        <v>16339.1</v>
      </c>
      <c r="E193" s="13">
        <f t="shared" ref="E193:E195" si="234">D193/C193*100</f>
        <v>86.222163588390501</v>
      </c>
      <c r="F193" s="13"/>
      <c r="G193" s="13"/>
      <c r="H193" s="13"/>
      <c r="I193" s="13"/>
      <c r="J193" s="13"/>
      <c r="K193" s="13"/>
      <c r="L193" s="13">
        <v>18950</v>
      </c>
      <c r="M193" s="13">
        <v>16339.1</v>
      </c>
      <c r="N193" s="13">
        <f t="shared" si="199"/>
        <v>86.222163588390501</v>
      </c>
    </row>
    <row r="194" spans="1:14">
      <c r="A194" s="53" t="s">
        <v>40</v>
      </c>
      <c r="B194" s="54"/>
      <c r="C194" s="10">
        <f>C193</f>
        <v>18950</v>
      </c>
      <c r="D194" s="10">
        <f>D193</f>
        <v>16339.1</v>
      </c>
      <c r="E194" s="10">
        <f t="shared" si="234"/>
        <v>86.222163588390501</v>
      </c>
      <c r="F194" s="10">
        <f t="shared" ref="F194:G194" si="235">F193</f>
        <v>0</v>
      </c>
      <c r="G194" s="10">
        <f t="shared" si="235"/>
        <v>0</v>
      </c>
      <c r="H194" s="10"/>
      <c r="I194" s="10">
        <f t="shared" ref="I194:J194" si="236">I193</f>
        <v>0</v>
      </c>
      <c r="J194" s="10">
        <f t="shared" si="236"/>
        <v>0</v>
      </c>
      <c r="K194" s="10"/>
      <c r="L194" s="20">
        <f>SUM(L193)</f>
        <v>18950</v>
      </c>
      <c r="M194" s="20">
        <f>SUM(M193)</f>
        <v>16339.1</v>
      </c>
      <c r="N194" s="13">
        <f t="shared" si="199"/>
        <v>86.222163588390501</v>
      </c>
    </row>
    <row r="195" spans="1:14">
      <c r="A195" s="55" t="s">
        <v>53</v>
      </c>
      <c r="B195" s="56"/>
      <c r="C195" s="11">
        <f>C187+C191+C194</f>
        <v>20563.8</v>
      </c>
      <c r="D195" s="11">
        <f>D187+D191+D194</f>
        <v>16969.7</v>
      </c>
      <c r="E195" s="9">
        <f t="shared" si="234"/>
        <v>82.52219920442721</v>
      </c>
      <c r="F195" s="11">
        <f t="shared" ref="F195:G195" si="237">F187+F191+F194</f>
        <v>0</v>
      </c>
      <c r="G195" s="11">
        <f t="shared" si="237"/>
        <v>0</v>
      </c>
      <c r="H195" s="9"/>
      <c r="I195" s="11">
        <f t="shared" ref="I195:M195" si="238">I187+I191+I194</f>
        <v>0</v>
      </c>
      <c r="J195" s="11">
        <f t="shared" si="238"/>
        <v>0</v>
      </c>
      <c r="K195" s="9"/>
      <c r="L195" s="11">
        <f t="shared" si="238"/>
        <v>20563.8</v>
      </c>
      <c r="M195" s="11">
        <f t="shared" si="238"/>
        <v>16969.7</v>
      </c>
      <c r="N195" s="9">
        <f t="shared" si="199"/>
        <v>82.52219920442721</v>
      </c>
    </row>
    <row r="196" spans="1:14" ht="15.75" customHeight="1">
      <c r="A196" s="4">
        <v>10</v>
      </c>
      <c r="B196" s="60" t="s">
        <v>11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2"/>
    </row>
    <row r="197" spans="1:14" ht="15.75" customHeight="1">
      <c r="A197" s="48" t="s">
        <v>82</v>
      </c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50"/>
    </row>
    <row r="198" spans="1:14" ht="30" customHeight="1">
      <c r="A198" s="76" t="s">
        <v>44</v>
      </c>
      <c r="B198" s="77"/>
      <c r="C198" s="13">
        <f>F198+I198+L198</f>
        <v>50</v>
      </c>
      <c r="D198" s="13">
        <f>G198+J198+M198</f>
        <v>50</v>
      </c>
      <c r="E198" s="13">
        <f t="shared" ref="E198:E200" si="239">D198/C198*100</f>
        <v>100</v>
      </c>
      <c r="F198" s="13"/>
      <c r="G198" s="13"/>
      <c r="H198" s="13"/>
      <c r="I198" s="13"/>
      <c r="J198" s="13"/>
      <c r="K198" s="13"/>
      <c r="L198" s="13">
        <v>50</v>
      </c>
      <c r="M198" s="13">
        <v>50</v>
      </c>
      <c r="N198" s="13">
        <f t="shared" si="199"/>
        <v>100</v>
      </c>
    </row>
    <row r="199" spans="1:14" ht="30.75" customHeight="1">
      <c r="A199" s="44" t="s">
        <v>58</v>
      </c>
      <c r="B199" s="45"/>
      <c r="C199" s="13">
        <f>F199+I199+L199</f>
        <v>320</v>
      </c>
      <c r="D199" s="13">
        <f>G199+J199+M199</f>
        <v>241.9</v>
      </c>
      <c r="E199" s="13">
        <f t="shared" si="239"/>
        <v>75.59375</v>
      </c>
      <c r="F199" s="13"/>
      <c r="G199" s="13"/>
      <c r="H199" s="13"/>
      <c r="I199" s="13"/>
      <c r="J199" s="13"/>
      <c r="K199" s="13"/>
      <c r="L199" s="13">
        <v>320</v>
      </c>
      <c r="M199" s="13">
        <v>241.9</v>
      </c>
      <c r="N199" s="13">
        <f t="shared" si="199"/>
        <v>75.59375</v>
      </c>
    </row>
    <row r="200" spans="1:14">
      <c r="A200" s="46" t="s">
        <v>31</v>
      </c>
      <c r="B200" s="47"/>
      <c r="C200" s="10">
        <f>C199+C198</f>
        <v>370</v>
      </c>
      <c r="D200" s="10">
        <f>D199+D198</f>
        <v>291.89999999999998</v>
      </c>
      <c r="E200" s="10">
        <f t="shared" si="239"/>
        <v>78.891891891891888</v>
      </c>
      <c r="F200" s="10">
        <f t="shared" ref="F200:G200" si="240">F199+F198</f>
        <v>0</v>
      </c>
      <c r="G200" s="10">
        <f t="shared" si="240"/>
        <v>0</v>
      </c>
      <c r="H200" s="10"/>
      <c r="I200" s="10">
        <f t="shared" ref="I200:J200" si="241">I199+I198</f>
        <v>0</v>
      </c>
      <c r="J200" s="10">
        <f t="shared" si="241"/>
        <v>0</v>
      </c>
      <c r="K200" s="10"/>
      <c r="L200" s="10">
        <f>SUM(L198:L199)</f>
        <v>370</v>
      </c>
      <c r="M200" s="10">
        <f>SUM(M198:M199)</f>
        <v>291.89999999999998</v>
      </c>
      <c r="N200" s="10">
        <f t="shared" si="199"/>
        <v>78.891891891891888</v>
      </c>
    </row>
    <row r="201" spans="1:14" ht="15.75" customHeight="1">
      <c r="A201" s="35" t="s">
        <v>83</v>
      </c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7"/>
    </row>
    <row r="202" spans="1:14" ht="30.75" customHeight="1">
      <c r="A202" s="44" t="s">
        <v>58</v>
      </c>
      <c r="B202" s="45"/>
      <c r="C202" s="13">
        <f>F202+I202+L202</f>
        <v>2530</v>
      </c>
      <c r="D202" s="13">
        <f>G202+J202+M202</f>
        <v>2053</v>
      </c>
      <c r="E202" s="13">
        <f t="shared" ref="E202:E203" si="242">D202/C202*100</f>
        <v>81.146245059288532</v>
      </c>
      <c r="F202" s="13"/>
      <c r="G202" s="13"/>
      <c r="H202" s="13"/>
      <c r="I202" s="13"/>
      <c r="J202" s="13"/>
      <c r="K202" s="13"/>
      <c r="L202" s="13">
        <v>2530</v>
      </c>
      <c r="M202" s="13">
        <v>2053</v>
      </c>
      <c r="N202" s="13">
        <f t="shared" si="199"/>
        <v>81.146245059288532</v>
      </c>
    </row>
    <row r="203" spans="1:14">
      <c r="A203" s="46" t="s">
        <v>31</v>
      </c>
      <c r="B203" s="47"/>
      <c r="C203" s="10">
        <f>C202</f>
        <v>2530</v>
      </c>
      <c r="D203" s="10">
        <f>D202</f>
        <v>2053</v>
      </c>
      <c r="E203" s="10">
        <f t="shared" si="242"/>
        <v>81.146245059288532</v>
      </c>
      <c r="F203" s="10">
        <f t="shared" ref="F203:G203" si="243">F202</f>
        <v>0</v>
      </c>
      <c r="G203" s="10">
        <f t="shared" si="243"/>
        <v>0</v>
      </c>
      <c r="H203" s="10"/>
      <c r="I203" s="10">
        <f t="shared" ref="I203:J203" si="244">I202</f>
        <v>0</v>
      </c>
      <c r="J203" s="10">
        <f t="shared" si="244"/>
        <v>0</v>
      </c>
      <c r="K203" s="10"/>
      <c r="L203" s="10">
        <f>SUM(L202)</f>
        <v>2530</v>
      </c>
      <c r="M203" s="10">
        <f>SUM(M202)</f>
        <v>2053</v>
      </c>
      <c r="N203" s="10">
        <f t="shared" si="199"/>
        <v>81.146245059288532</v>
      </c>
    </row>
    <row r="204" spans="1:14" ht="15.75" customHeight="1">
      <c r="A204" s="48" t="s">
        <v>84</v>
      </c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50"/>
    </row>
    <row r="205" spans="1:14" ht="28.5" customHeight="1">
      <c r="A205" s="44" t="s">
        <v>58</v>
      </c>
      <c r="B205" s="45"/>
      <c r="C205" s="13">
        <f>F205+I205+L205</f>
        <v>2314</v>
      </c>
      <c r="D205" s="13">
        <f>G205+J205+M205</f>
        <v>1986.4</v>
      </c>
      <c r="E205" s="13">
        <f t="shared" ref="E205:E207" si="245">D205/C205*100</f>
        <v>85.842696629213492</v>
      </c>
      <c r="F205" s="13"/>
      <c r="G205" s="13"/>
      <c r="H205" s="13"/>
      <c r="I205" s="13"/>
      <c r="J205" s="13"/>
      <c r="K205" s="13"/>
      <c r="L205" s="13">
        <v>2314</v>
      </c>
      <c r="M205" s="13">
        <v>1986.4</v>
      </c>
      <c r="N205" s="13">
        <f t="shared" si="199"/>
        <v>85.842696629213492</v>
      </c>
    </row>
    <row r="206" spans="1:14">
      <c r="A206" s="46" t="s">
        <v>31</v>
      </c>
      <c r="B206" s="47"/>
      <c r="C206" s="10">
        <f>C205</f>
        <v>2314</v>
      </c>
      <c r="D206" s="10">
        <f>D205</f>
        <v>1986.4</v>
      </c>
      <c r="E206" s="10">
        <f t="shared" si="245"/>
        <v>85.842696629213492</v>
      </c>
      <c r="F206" s="10">
        <f t="shared" ref="F206:G206" si="246">F205</f>
        <v>0</v>
      </c>
      <c r="G206" s="10">
        <f t="shared" si="246"/>
        <v>0</v>
      </c>
      <c r="H206" s="10"/>
      <c r="I206" s="10">
        <f t="shared" ref="I206:J206" si="247">I205</f>
        <v>0</v>
      </c>
      <c r="J206" s="10">
        <f t="shared" si="247"/>
        <v>0</v>
      </c>
      <c r="K206" s="10"/>
      <c r="L206" s="10">
        <f>SUM(L205)</f>
        <v>2314</v>
      </c>
      <c r="M206" s="10">
        <f>SUM(M205)</f>
        <v>1986.4</v>
      </c>
      <c r="N206" s="10">
        <f t="shared" si="199"/>
        <v>85.842696629213492</v>
      </c>
    </row>
    <row r="207" spans="1:14">
      <c r="A207" s="55" t="s">
        <v>53</v>
      </c>
      <c r="B207" s="56"/>
      <c r="C207" s="11">
        <f>C200+C203+C206</f>
        <v>5214</v>
      </c>
      <c r="D207" s="11">
        <f>D200+D203+D206</f>
        <v>4331.3</v>
      </c>
      <c r="E207" s="13">
        <f t="shared" si="245"/>
        <v>83.070579209819712</v>
      </c>
      <c r="F207" s="11">
        <f>F200+F203+F206</f>
        <v>0</v>
      </c>
      <c r="G207" s="11">
        <f>G200+G203+G206</f>
        <v>0</v>
      </c>
      <c r="H207" s="13"/>
      <c r="I207" s="11">
        <f>I200+I203+I206</f>
        <v>0</v>
      </c>
      <c r="J207" s="11">
        <f>J200+J203+J206</f>
        <v>0</v>
      </c>
      <c r="K207" s="13"/>
      <c r="L207" s="11">
        <f>L200+L203+L206</f>
        <v>5214</v>
      </c>
      <c r="M207" s="11">
        <f>M200+M203+M206</f>
        <v>4331.3</v>
      </c>
      <c r="N207" s="9">
        <f t="shared" si="199"/>
        <v>83.070579209819712</v>
      </c>
    </row>
    <row r="208" spans="1:14" ht="15.75" customHeight="1">
      <c r="A208" s="4">
        <v>11</v>
      </c>
      <c r="B208" s="73" t="s">
        <v>12</v>
      </c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5"/>
    </row>
    <row r="209" spans="1:14" ht="15.75" customHeight="1">
      <c r="A209" s="48" t="s">
        <v>85</v>
      </c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50"/>
    </row>
    <row r="210" spans="1:14">
      <c r="A210" s="51" t="s">
        <v>39</v>
      </c>
      <c r="B210" s="45"/>
      <c r="C210" s="13">
        <f>F210+I210+L210</f>
        <v>1480</v>
      </c>
      <c r="D210" s="13">
        <f>G210+J210+M210</f>
        <v>1409</v>
      </c>
      <c r="E210" s="13">
        <f t="shared" ref="E210:E211" si="248">D210/C210*100</f>
        <v>95.202702702702709</v>
      </c>
      <c r="F210" s="13"/>
      <c r="G210" s="13"/>
      <c r="H210" s="13"/>
      <c r="I210" s="13"/>
      <c r="J210" s="13"/>
      <c r="K210" s="13"/>
      <c r="L210" s="13">
        <v>1480</v>
      </c>
      <c r="M210" s="13">
        <v>1409</v>
      </c>
      <c r="N210" s="13">
        <f t="shared" si="199"/>
        <v>95.202702702702709</v>
      </c>
    </row>
    <row r="211" spans="1:14">
      <c r="A211" s="46" t="s">
        <v>31</v>
      </c>
      <c r="B211" s="47"/>
      <c r="C211" s="14">
        <f>C210</f>
        <v>1480</v>
      </c>
      <c r="D211" s="14">
        <f>D210</f>
        <v>1409</v>
      </c>
      <c r="E211" s="10">
        <f t="shared" si="248"/>
        <v>95.202702702702709</v>
      </c>
      <c r="F211" s="14">
        <f t="shared" ref="F211:G211" si="249">F210</f>
        <v>0</v>
      </c>
      <c r="G211" s="14">
        <f t="shared" si="249"/>
        <v>0</v>
      </c>
      <c r="H211" s="10"/>
      <c r="I211" s="14">
        <f t="shared" ref="I211:J211" si="250">I210</f>
        <v>0</v>
      </c>
      <c r="J211" s="14">
        <f t="shared" si="250"/>
        <v>0</v>
      </c>
      <c r="K211" s="10"/>
      <c r="L211" s="10">
        <f>SUM(L210)</f>
        <v>1480</v>
      </c>
      <c r="M211" s="10">
        <f>SUM(M210)</f>
        <v>1409</v>
      </c>
      <c r="N211" s="10">
        <f t="shared" si="199"/>
        <v>95.202702702702709</v>
      </c>
    </row>
    <row r="212" spans="1:14" ht="15.75" customHeight="1">
      <c r="A212" s="48" t="s">
        <v>86</v>
      </c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50"/>
    </row>
    <row r="213" spans="1:14">
      <c r="A213" s="51" t="s">
        <v>39</v>
      </c>
      <c r="B213" s="45"/>
      <c r="C213" s="13">
        <f>F213+I213+L213</f>
        <v>1200</v>
      </c>
      <c r="D213" s="13">
        <f>G213+J213+M213</f>
        <v>796.9</v>
      </c>
      <c r="E213" s="13">
        <f t="shared" ref="E213:E215" si="251">D213/C213*100</f>
        <v>66.408333333333331</v>
      </c>
      <c r="F213" s="13"/>
      <c r="G213" s="13"/>
      <c r="H213" s="13"/>
      <c r="I213" s="13"/>
      <c r="J213" s="13"/>
      <c r="K213" s="13"/>
      <c r="L213" s="13">
        <v>1200</v>
      </c>
      <c r="M213" s="13">
        <v>796.9</v>
      </c>
      <c r="N213" s="13">
        <f t="shared" si="199"/>
        <v>66.408333333333331</v>
      </c>
    </row>
    <row r="214" spans="1:14">
      <c r="A214" s="46" t="s">
        <v>31</v>
      </c>
      <c r="B214" s="47"/>
      <c r="C214" s="10">
        <f>C213</f>
        <v>1200</v>
      </c>
      <c r="D214" s="10">
        <f>D213</f>
        <v>796.9</v>
      </c>
      <c r="E214" s="10">
        <f t="shared" si="251"/>
        <v>66.408333333333331</v>
      </c>
      <c r="F214" s="10">
        <f t="shared" ref="F214:G214" si="252">F213</f>
        <v>0</v>
      </c>
      <c r="G214" s="10">
        <f t="shared" si="252"/>
        <v>0</v>
      </c>
      <c r="H214" s="10"/>
      <c r="I214" s="10">
        <f t="shared" ref="I214:J214" si="253">I213</f>
        <v>0</v>
      </c>
      <c r="J214" s="10">
        <f t="shared" si="253"/>
        <v>0</v>
      </c>
      <c r="K214" s="10"/>
      <c r="L214" s="10">
        <f>SUM(L213)</f>
        <v>1200</v>
      </c>
      <c r="M214" s="10">
        <f>SUM(M213)</f>
        <v>796.9</v>
      </c>
      <c r="N214" s="10">
        <f t="shared" si="199"/>
        <v>66.408333333333331</v>
      </c>
    </row>
    <row r="215" spans="1:14">
      <c r="A215" s="55" t="s">
        <v>53</v>
      </c>
      <c r="B215" s="56"/>
      <c r="C215" s="11">
        <f>C211+C214</f>
        <v>2680</v>
      </c>
      <c r="D215" s="11">
        <f>D211+D214</f>
        <v>2205.9</v>
      </c>
      <c r="E215" s="9">
        <f t="shared" si="251"/>
        <v>82.309701492537314</v>
      </c>
      <c r="F215" s="11">
        <f t="shared" ref="F215:G215" si="254">F211+F214</f>
        <v>0</v>
      </c>
      <c r="G215" s="11">
        <f t="shared" si="254"/>
        <v>0</v>
      </c>
      <c r="H215" s="9"/>
      <c r="I215" s="11">
        <f t="shared" ref="I215:M215" si="255">I211+I214</f>
        <v>0</v>
      </c>
      <c r="J215" s="11">
        <f t="shared" si="255"/>
        <v>0</v>
      </c>
      <c r="K215" s="9"/>
      <c r="L215" s="11">
        <f t="shared" si="255"/>
        <v>2680</v>
      </c>
      <c r="M215" s="11">
        <f t="shared" si="255"/>
        <v>2205.9</v>
      </c>
      <c r="N215" s="9">
        <f t="shared" si="199"/>
        <v>82.309701492537314</v>
      </c>
    </row>
    <row r="216" spans="1:14" ht="15.75" customHeight="1">
      <c r="A216" s="4">
        <v>12</v>
      </c>
      <c r="B216" s="73" t="s">
        <v>13</v>
      </c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5"/>
    </row>
    <row r="217" spans="1:14" ht="15.75" customHeight="1">
      <c r="A217" s="35" t="s">
        <v>87</v>
      </c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7"/>
    </row>
    <row r="218" spans="1:14" ht="30.75" customHeight="1">
      <c r="A218" s="44" t="s">
        <v>88</v>
      </c>
      <c r="B218" s="52"/>
      <c r="C218" s="13">
        <f>F218+I218+L218</f>
        <v>5029.3</v>
      </c>
      <c r="D218" s="13">
        <f>G218+J218+M218</f>
        <v>4154.3</v>
      </c>
      <c r="E218" s="13">
        <f t="shared" ref="E218:E219" si="256">D218/C218*100</f>
        <v>82.601952558010055</v>
      </c>
      <c r="F218" s="13"/>
      <c r="G218" s="13"/>
      <c r="H218" s="13"/>
      <c r="I218" s="13">
        <v>505.3</v>
      </c>
      <c r="J218" s="13">
        <v>442.7</v>
      </c>
      <c r="K218" s="13">
        <f t="shared" ref="K218:K219" si="257">J218/I218*100</f>
        <v>87.611320007916078</v>
      </c>
      <c r="L218" s="13">
        <v>4524</v>
      </c>
      <c r="M218" s="13">
        <v>3711.6</v>
      </c>
      <c r="N218" s="13">
        <f t="shared" si="199"/>
        <v>82.042440318302397</v>
      </c>
    </row>
    <row r="219" spans="1:14">
      <c r="A219" s="46" t="s">
        <v>31</v>
      </c>
      <c r="B219" s="47"/>
      <c r="C219" s="10">
        <f>C218</f>
        <v>5029.3</v>
      </c>
      <c r="D219" s="10">
        <f>D218</f>
        <v>4154.3</v>
      </c>
      <c r="E219" s="10">
        <f t="shared" si="256"/>
        <v>82.601952558010055</v>
      </c>
      <c r="F219" s="10">
        <f t="shared" ref="F219:G219" si="258">F218</f>
        <v>0</v>
      </c>
      <c r="G219" s="10">
        <f t="shared" si="258"/>
        <v>0</v>
      </c>
      <c r="H219" s="10"/>
      <c r="I219" s="10">
        <f t="shared" ref="I219:J219" si="259">I218</f>
        <v>505.3</v>
      </c>
      <c r="J219" s="10">
        <f t="shared" si="259"/>
        <v>442.7</v>
      </c>
      <c r="K219" s="10">
        <f t="shared" si="257"/>
        <v>87.611320007916078</v>
      </c>
      <c r="L219" s="10">
        <f>SUM(L218)</f>
        <v>4524</v>
      </c>
      <c r="M219" s="10">
        <f>SUM(M218)</f>
        <v>3711.6</v>
      </c>
      <c r="N219" s="10">
        <f t="shared" si="199"/>
        <v>82.042440318302397</v>
      </c>
    </row>
    <row r="220" spans="1:14" ht="15.75" customHeight="1">
      <c r="A220" s="35" t="s">
        <v>89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7"/>
    </row>
    <row r="221" spans="1:14" ht="30.75" customHeight="1">
      <c r="A221" s="44" t="s">
        <v>88</v>
      </c>
      <c r="B221" s="52"/>
      <c r="C221" s="13">
        <f>F221+I221+L221</f>
        <v>7364.6</v>
      </c>
      <c r="D221" s="13">
        <f>G221+J221+M221</f>
        <v>7018.4</v>
      </c>
      <c r="E221" s="13">
        <f t="shared" ref="E221:E222" si="260">D221/C221*100</f>
        <v>95.299133693615389</v>
      </c>
      <c r="F221" s="13">
        <v>0</v>
      </c>
      <c r="G221" s="13">
        <v>0</v>
      </c>
      <c r="H221" s="13"/>
      <c r="I221" s="13">
        <v>7364.6</v>
      </c>
      <c r="J221" s="13">
        <v>7018.4</v>
      </c>
      <c r="K221" s="13">
        <f t="shared" ref="K221:K222" si="261">J221/I221*100</f>
        <v>95.299133693615389</v>
      </c>
      <c r="L221" s="13">
        <v>0</v>
      </c>
      <c r="M221" s="13">
        <v>0</v>
      </c>
      <c r="N221" s="13"/>
    </row>
    <row r="222" spans="1:14">
      <c r="A222" s="46" t="s">
        <v>31</v>
      </c>
      <c r="B222" s="47"/>
      <c r="C222" s="10">
        <f>C221</f>
        <v>7364.6</v>
      </c>
      <c r="D222" s="10">
        <f>D221</f>
        <v>7018.4</v>
      </c>
      <c r="E222" s="10">
        <f t="shared" si="260"/>
        <v>95.299133693615389</v>
      </c>
      <c r="F222" s="10">
        <f t="shared" ref="F222:G222" si="262">F221</f>
        <v>0</v>
      </c>
      <c r="G222" s="10">
        <f t="shared" si="262"/>
        <v>0</v>
      </c>
      <c r="H222" s="10"/>
      <c r="I222" s="10">
        <f t="shared" ref="I222:J222" si="263">I221</f>
        <v>7364.6</v>
      </c>
      <c r="J222" s="10">
        <f t="shared" si="263"/>
        <v>7018.4</v>
      </c>
      <c r="K222" s="10">
        <f t="shared" si="261"/>
        <v>95.299133693615389</v>
      </c>
      <c r="L222" s="10">
        <f>SUM(L221)</f>
        <v>0</v>
      </c>
      <c r="M222" s="10">
        <f>SUM(M221)</f>
        <v>0</v>
      </c>
      <c r="N222" s="10"/>
    </row>
    <row r="223" spans="1:14" ht="15.75" customHeight="1">
      <c r="A223" s="35" t="s">
        <v>90</v>
      </c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7"/>
    </row>
    <row r="224" spans="1:14" ht="30.75" customHeight="1">
      <c r="A224" s="44" t="s">
        <v>88</v>
      </c>
      <c r="B224" s="52"/>
      <c r="C224" s="13">
        <f>F224+I224+L224</f>
        <v>0</v>
      </c>
      <c r="D224" s="13">
        <f>G224+J224+M224</f>
        <v>0</v>
      </c>
      <c r="E224" s="13"/>
      <c r="F224" s="13"/>
      <c r="G224" s="13"/>
      <c r="H224" s="13"/>
      <c r="I224" s="13"/>
      <c r="J224" s="13"/>
      <c r="K224" s="13"/>
      <c r="L224" s="13">
        <v>0</v>
      </c>
      <c r="M224" s="13">
        <v>0</v>
      </c>
      <c r="N224" s="13"/>
    </row>
    <row r="225" spans="1:14">
      <c r="A225" s="46" t="s">
        <v>31</v>
      </c>
      <c r="B225" s="47"/>
      <c r="C225" s="10">
        <f>C224</f>
        <v>0</v>
      </c>
      <c r="D225" s="10">
        <f>D224</f>
        <v>0</v>
      </c>
      <c r="E225" s="13"/>
      <c r="F225" s="10">
        <f t="shared" ref="F225:G225" si="264">F224</f>
        <v>0</v>
      </c>
      <c r="G225" s="10">
        <f t="shared" si="264"/>
        <v>0</v>
      </c>
      <c r="H225" s="13"/>
      <c r="I225" s="10">
        <f t="shared" ref="I225:J225" si="265">I224</f>
        <v>0</v>
      </c>
      <c r="J225" s="10">
        <f t="shared" si="265"/>
        <v>0</v>
      </c>
      <c r="K225" s="13"/>
      <c r="L225" s="10">
        <f>SUM(L224)</f>
        <v>0</v>
      </c>
      <c r="M225" s="10">
        <f>SUM(M224)</f>
        <v>0</v>
      </c>
      <c r="N225" s="10"/>
    </row>
    <row r="226" spans="1:14" ht="15.75" customHeight="1">
      <c r="A226" s="35" t="s">
        <v>91</v>
      </c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7"/>
    </row>
    <row r="227" spans="1:14" ht="30.75" customHeight="1">
      <c r="A227" s="44" t="s">
        <v>88</v>
      </c>
      <c r="B227" s="52"/>
      <c r="C227" s="13">
        <f>F227+I227+L227</f>
        <v>295.89999999999998</v>
      </c>
      <c r="D227" s="13">
        <f>G227+J227+M227</f>
        <v>0</v>
      </c>
      <c r="E227" s="13">
        <f t="shared" ref="E227:E228" si="266">D227/C227*100</f>
        <v>0</v>
      </c>
      <c r="F227" s="13"/>
      <c r="G227" s="13"/>
      <c r="H227" s="13"/>
      <c r="I227" s="13">
        <v>295.89999999999998</v>
      </c>
      <c r="J227" s="13">
        <v>0</v>
      </c>
      <c r="K227" s="13">
        <f t="shared" ref="K227:K228" si="267">J227/I227*100</f>
        <v>0</v>
      </c>
      <c r="L227" s="13">
        <v>0</v>
      </c>
      <c r="M227" s="13">
        <v>0</v>
      </c>
      <c r="N227" s="20"/>
    </row>
    <row r="228" spans="1:14">
      <c r="A228" s="46" t="s">
        <v>31</v>
      </c>
      <c r="B228" s="47"/>
      <c r="C228" s="10">
        <f>C227</f>
        <v>295.89999999999998</v>
      </c>
      <c r="D228" s="10">
        <f>D227</f>
        <v>0</v>
      </c>
      <c r="E228" s="10">
        <f t="shared" si="266"/>
        <v>0</v>
      </c>
      <c r="F228" s="10">
        <f t="shared" ref="F228:G228" si="268">F227</f>
        <v>0</v>
      </c>
      <c r="G228" s="10">
        <f t="shared" si="268"/>
        <v>0</v>
      </c>
      <c r="H228" s="10"/>
      <c r="I228" s="10">
        <f t="shared" ref="I228:J228" si="269">I227</f>
        <v>295.89999999999998</v>
      </c>
      <c r="J228" s="10">
        <f t="shared" si="269"/>
        <v>0</v>
      </c>
      <c r="K228" s="10">
        <f t="shared" si="267"/>
        <v>0</v>
      </c>
      <c r="L228" s="20">
        <f>SUM(L227)</f>
        <v>0</v>
      </c>
      <c r="M228" s="20">
        <f>SUM(M227)</f>
        <v>0</v>
      </c>
      <c r="N228" s="20"/>
    </row>
    <row r="229" spans="1:14" ht="15.75" customHeight="1">
      <c r="A229" s="35" t="s">
        <v>92</v>
      </c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7"/>
    </row>
    <row r="230" spans="1:14" ht="33" customHeight="1">
      <c r="A230" s="44" t="s">
        <v>88</v>
      </c>
      <c r="B230" s="52"/>
      <c r="C230" s="13">
        <f>F230+I230+L230</f>
        <v>200</v>
      </c>
      <c r="D230" s="13">
        <f>G230+J230+M230</f>
        <v>200</v>
      </c>
      <c r="E230" s="13">
        <f t="shared" ref="E230:E232" si="270">D230/C230*100</f>
        <v>100</v>
      </c>
      <c r="F230" s="13"/>
      <c r="G230" s="13"/>
      <c r="H230" s="13"/>
      <c r="I230" s="13">
        <v>0</v>
      </c>
      <c r="J230" s="13">
        <v>0</v>
      </c>
      <c r="K230" s="13"/>
      <c r="L230" s="13">
        <v>200</v>
      </c>
      <c r="M230" s="13">
        <v>200</v>
      </c>
      <c r="N230" s="13">
        <f t="shared" ref="N230:N282" si="271">M230/L230*100</f>
        <v>100</v>
      </c>
    </row>
    <row r="231" spans="1:14">
      <c r="A231" s="53" t="s">
        <v>40</v>
      </c>
      <c r="B231" s="54"/>
      <c r="C231" s="10">
        <f>C230</f>
        <v>200</v>
      </c>
      <c r="D231" s="10">
        <f>D230</f>
        <v>200</v>
      </c>
      <c r="E231" s="10">
        <f t="shared" si="270"/>
        <v>100</v>
      </c>
      <c r="F231" s="10">
        <f t="shared" ref="F231:G231" si="272">F230</f>
        <v>0</v>
      </c>
      <c r="G231" s="10">
        <f t="shared" si="272"/>
        <v>0</v>
      </c>
      <c r="H231" s="10"/>
      <c r="I231" s="10">
        <f t="shared" ref="I231:J231" si="273">I230</f>
        <v>0</v>
      </c>
      <c r="J231" s="10">
        <f t="shared" si="273"/>
        <v>0</v>
      </c>
      <c r="K231" s="10"/>
      <c r="L231" s="10">
        <f>SUM(L230)</f>
        <v>200</v>
      </c>
      <c r="M231" s="10">
        <f>SUM(M230)</f>
        <v>200</v>
      </c>
      <c r="N231" s="10">
        <f t="shared" si="271"/>
        <v>100</v>
      </c>
    </row>
    <row r="232" spans="1:14">
      <c r="A232" s="55" t="s">
        <v>53</v>
      </c>
      <c r="B232" s="56"/>
      <c r="C232" s="11">
        <f>C219+C222+C231+C228</f>
        <v>12889.800000000001</v>
      </c>
      <c r="D232" s="11">
        <f>D219+D222+D231+D228</f>
        <v>11372.7</v>
      </c>
      <c r="E232" s="9">
        <f t="shared" si="270"/>
        <v>88.230228552809194</v>
      </c>
      <c r="F232" s="11">
        <f t="shared" ref="F232:G232" si="274">F219+F222+F231+F228</f>
        <v>0</v>
      </c>
      <c r="G232" s="11">
        <f t="shared" si="274"/>
        <v>0</v>
      </c>
      <c r="H232" s="9"/>
      <c r="I232" s="11">
        <f t="shared" ref="I232:M232" si="275">I219+I222+I231+I228</f>
        <v>8165.8</v>
      </c>
      <c r="J232" s="11">
        <f t="shared" si="275"/>
        <v>7461.0999999999995</v>
      </c>
      <c r="K232" s="9">
        <f t="shared" ref="K232" si="276">J232/I232*100</f>
        <v>91.370104582527105</v>
      </c>
      <c r="L232" s="11">
        <f t="shared" si="275"/>
        <v>4724</v>
      </c>
      <c r="M232" s="11">
        <f t="shared" si="275"/>
        <v>3911.6</v>
      </c>
      <c r="N232" s="9">
        <f t="shared" si="271"/>
        <v>82.80270956816257</v>
      </c>
    </row>
    <row r="233" spans="1:14" ht="15.75" customHeight="1">
      <c r="A233" s="4">
        <v>13</v>
      </c>
      <c r="B233" s="60" t="s">
        <v>14</v>
      </c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2"/>
    </row>
    <row r="234" spans="1:14" ht="34.5" customHeight="1">
      <c r="A234" s="35" t="s">
        <v>93</v>
      </c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7"/>
    </row>
    <row r="235" spans="1:14" ht="32.25" customHeight="1">
      <c r="A235" s="51" t="s">
        <v>44</v>
      </c>
      <c r="B235" s="45"/>
      <c r="C235" s="13">
        <f>F235+I235+L235</f>
        <v>2563</v>
      </c>
      <c r="D235" s="13">
        <f>G235+J235+M235</f>
        <v>2563</v>
      </c>
      <c r="E235" s="13">
        <f t="shared" ref="E235:E236" si="277">D235/C235*100</f>
        <v>100</v>
      </c>
      <c r="F235" s="13"/>
      <c r="G235" s="13"/>
      <c r="H235" s="13"/>
      <c r="I235" s="13">
        <v>1823</v>
      </c>
      <c r="J235" s="13">
        <v>1823</v>
      </c>
      <c r="K235" s="13">
        <f t="shared" ref="K235:K236" si="278">J235/I235*100</f>
        <v>100</v>
      </c>
      <c r="L235" s="13">
        <v>740</v>
      </c>
      <c r="M235" s="13">
        <v>740</v>
      </c>
      <c r="N235" s="13">
        <f t="shared" si="271"/>
        <v>100</v>
      </c>
    </row>
    <row r="236" spans="1:14">
      <c r="A236" s="46" t="s">
        <v>31</v>
      </c>
      <c r="B236" s="47"/>
      <c r="C236" s="10">
        <f>C235</f>
        <v>2563</v>
      </c>
      <c r="D236" s="10">
        <f>D235</f>
        <v>2563</v>
      </c>
      <c r="E236" s="10">
        <f t="shared" si="277"/>
        <v>100</v>
      </c>
      <c r="F236" s="10">
        <f t="shared" ref="F236:G236" si="279">F235</f>
        <v>0</v>
      </c>
      <c r="G236" s="10">
        <f t="shared" si="279"/>
        <v>0</v>
      </c>
      <c r="H236" s="10"/>
      <c r="I236" s="10">
        <f t="shared" ref="I236:J236" si="280">I235</f>
        <v>1823</v>
      </c>
      <c r="J236" s="10">
        <f t="shared" si="280"/>
        <v>1823</v>
      </c>
      <c r="K236" s="10">
        <f t="shared" si="278"/>
        <v>100</v>
      </c>
      <c r="L236" s="10">
        <f>SUM(L235)</f>
        <v>740</v>
      </c>
      <c r="M236" s="10">
        <f>SUM(M235)</f>
        <v>740</v>
      </c>
      <c r="N236" s="10">
        <f t="shared" si="271"/>
        <v>100</v>
      </c>
    </row>
    <row r="237" spans="1:14" ht="19.5" customHeight="1">
      <c r="A237" s="35" t="s">
        <v>94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7"/>
    </row>
    <row r="238" spans="1:14" ht="30.75" customHeight="1">
      <c r="A238" s="51" t="s">
        <v>44</v>
      </c>
      <c r="B238" s="45"/>
      <c r="C238" s="13">
        <f>F238+I238+L238</f>
        <v>479.2</v>
      </c>
      <c r="D238" s="13">
        <f>G238+J238+M238</f>
        <v>462.09999999999997</v>
      </c>
      <c r="E238" s="13">
        <f t="shared" ref="E238:E240" si="281">D238/C238*100</f>
        <v>96.431552587646081</v>
      </c>
      <c r="F238" s="13"/>
      <c r="G238" s="13"/>
      <c r="H238" s="13"/>
      <c r="I238" s="13">
        <v>79.2</v>
      </c>
      <c r="J238" s="13">
        <v>62.4</v>
      </c>
      <c r="K238" s="13">
        <f t="shared" ref="K238:K240" si="282">J238/I238*100</f>
        <v>78.787878787878782</v>
      </c>
      <c r="L238" s="13">
        <v>400</v>
      </c>
      <c r="M238" s="13">
        <v>399.7</v>
      </c>
      <c r="N238" s="13">
        <f t="shared" si="271"/>
        <v>99.924999999999997</v>
      </c>
    </row>
    <row r="239" spans="1:14" ht="30.75" customHeight="1">
      <c r="A239" s="44" t="s">
        <v>58</v>
      </c>
      <c r="B239" s="45"/>
      <c r="C239" s="13">
        <f>F239+I239+L239</f>
        <v>60</v>
      </c>
      <c r="D239" s="13">
        <f>G239+J239+M239</f>
        <v>60</v>
      </c>
      <c r="E239" s="13">
        <f t="shared" si="281"/>
        <v>100</v>
      </c>
      <c r="F239" s="13"/>
      <c r="G239" s="13"/>
      <c r="H239" s="13"/>
      <c r="I239" s="13"/>
      <c r="J239" s="13"/>
      <c r="K239" s="13"/>
      <c r="L239" s="13">
        <v>60</v>
      </c>
      <c r="M239" s="13">
        <v>60</v>
      </c>
      <c r="N239" s="9">
        <f t="shared" si="271"/>
        <v>100</v>
      </c>
    </row>
    <row r="240" spans="1:14">
      <c r="A240" s="46" t="s">
        <v>31</v>
      </c>
      <c r="B240" s="47"/>
      <c r="C240" s="10">
        <f>C238+C239</f>
        <v>539.20000000000005</v>
      </c>
      <c r="D240" s="10">
        <f>D238+D239</f>
        <v>522.09999999999991</v>
      </c>
      <c r="E240" s="10">
        <f t="shared" si="281"/>
        <v>96.828635014836777</v>
      </c>
      <c r="F240" s="10">
        <f t="shared" ref="F240:G240" si="283">F238+F239</f>
        <v>0</v>
      </c>
      <c r="G240" s="10">
        <f t="shared" si="283"/>
        <v>0</v>
      </c>
      <c r="H240" s="10"/>
      <c r="I240" s="10">
        <f t="shared" ref="I240:J240" si="284">I238+I239</f>
        <v>79.2</v>
      </c>
      <c r="J240" s="10">
        <f t="shared" si="284"/>
        <v>62.4</v>
      </c>
      <c r="K240" s="10">
        <f t="shared" si="282"/>
        <v>78.787878787878782</v>
      </c>
      <c r="L240" s="10">
        <f>SUM(L238:L239)</f>
        <v>460</v>
      </c>
      <c r="M240" s="10">
        <f>SUM(M238:M239)</f>
        <v>459.7</v>
      </c>
      <c r="N240" s="10">
        <f t="shared" si="271"/>
        <v>99.934782608695656</v>
      </c>
    </row>
    <row r="241" spans="1:14" ht="30" customHeight="1">
      <c r="A241" s="48" t="s">
        <v>95</v>
      </c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50"/>
    </row>
    <row r="242" spans="1:14" ht="33" customHeight="1">
      <c r="A242" s="51" t="s">
        <v>44</v>
      </c>
      <c r="B242" s="45"/>
      <c r="C242" s="13">
        <f t="shared" ref="C242:D244" si="285">F242+I242+L242</f>
        <v>655.8</v>
      </c>
      <c r="D242" s="13">
        <f t="shared" si="285"/>
        <v>655.8</v>
      </c>
      <c r="E242" s="13">
        <f t="shared" ref="E242:E245" si="286">D242/C242*100</f>
        <v>100</v>
      </c>
      <c r="F242" s="13"/>
      <c r="G242" s="13"/>
      <c r="H242" s="13"/>
      <c r="I242" s="13"/>
      <c r="J242" s="13"/>
      <c r="K242" s="13"/>
      <c r="L242" s="13">
        <v>655.8</v>
      </c>
      <c r="M242" s="13">
        <v>655.8</v>
      </c>
      <c r="N242" s="13">
        <f t="shared" si="271"/>
        <v>100</v>
      </c>
    </row>
    <row r="243" spans="1:14">
      <c r="A243" s="44" t="s">
        <v>45</v>
      </c>
      <c r="B243" s="45"/>
      <c r="C243" s="13">
        <f t="shared" si="285"/>
        <v>70</v>
      </c>
      <c r="D243" s="13">
        <f t="shared" si="285"/>
        <v>63.3</v>
      </c>
      <c r="E243" s="13">
        <f t="shared" si="286"/>
        <v>90.428571428571431</v>
      </c>
      <c r="F243" s="13"/>
      <c r="G243" s="13"/>
      <c r="H243" s="13"/>
      <c r="I243" s="13"/>
      <c r="J243" s="13"/>
      <c r="K243" s="13"/>
      <c r="L243" s="13">
        <v>70</v>
      </c>
      <c r="M243" s="13">
        <v>63.3</v>
      </c>
      <c r="N243" s="13">
        <f t="shared" si="271"/>
        <v>90.428571428571431</v>
      </c>
    </row>
    <row r="244" spans="1:14" ht="30.75" customHeight="1">
      <c r="A244" s="44" t="s">
        <v>46</v>
      </c>
      <c r="B244" s="45"/>
      <c r="C244" s="13">
        <f t="shared" si="285"/>
        <v>100</v>
      </c>
      <c r="D244" s="13">
        <f t="shared" si="285"/>
        <v>100</v>
      </c>
      <c r="E244" s="13">
        <f t="shared" si="286"/>
        <v>100</v>
      </c>
      <c r="F244" s="13"/>
      <c r="G244" s="13"/>
      <c r="H244" s="13"/>
      <c r="I244" s="13"/>
      <c r="J244" s="13"/>
      <c r="K244" s="13"/>
      <c r="L244" s="13">
        <v>100</v>
      </c>
      <c r="M244" s="13">
        <v>100</v>
      </c>
      <c r="N244" s="13">
        <f t="shared" si="271"/>
        <v>100</v>
      </c>
    </row>
    <row r="245" spans="1:14">
      <c r="A245" s="46" t="s">
        <v>31</v>
      </c>
      <c r="B245" s="47"/>
      <c r="C245" s="10">
        <f>C242+C243+C244</f>
        <v>825.8</v>
      </c>
      <c r="D245" s="10">
        <f>D242+D243+D244</f>
        <v>819.09999999999991</v>
      </c>
      <c r="E245" s="10">
        <f t="shared" si="286"/>
        <v>99.188665536449491</v>
      </c>
      <c r="F245" s="10">
        <f t="shared" ref="F245:G245" si="287">F242+F243+F244</f>
        <v>0</v>
      </c>
      <c r="G245" s="10">
        <f t="shared" si="287"/>
        <v>0</v>
      </c>
      <c r="H245" s="10"/>
      <c r="I245" s="10">
        <f t="shared" ref="I245:J245" si="288">I242+I243+I244</f>
        <v>0</v>
      </c>
      <c r="J245" s="10">
        <f t="shared" si="288"/>
        <v>0</v>
      </c>
      <c r="K245" s="10"/>
      <c r="L245" s="10">
        <f>SUM(L242:L244)</f>
        <v>825.8</v>
      </c>
      <c r="M245" s="10">
        <f>SUM(M242:M244)</f>
        <v>819.09999999999991</v>
      </c>
      <c r="N245" s="10">
        <f t="shared" si="271"/>
        <v>99.188665536449491</v>
      </c>
    </row>
    <row r="246" spans="1:14" ht="15.75" customHeight="1">
      <c r="A246" s="35" t="s">
        <v>96</v>
      </c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7"/>
    </row>
    <row r="247" spans="1:14" ht="30" customHeight="1">
      <c r="A247" s="51" t="s">
        <v>44</v>
      </c>
      <c r="B247" s="45"/>
      <c r="C247" s="13">
        <f>F247+I247+L247</f>
        <v>20</v>
      </c>
      <c r="D247" s="13">
        <f>G247+J247+M247</f>
        <v>20</v>
      </c>
      <c r="E247" s="13">
        <f t="shared" ref="E247:E248" si="289">D247/C247*100</f>
        <v>100</v>
      </c>
      <c r="F247" s="13"/>
      <c r="G247" s="13"/>
      <c r="H247" s="13"/>
      <c r="I247" s="13"/>
      <c r="J247" s="13"/>
      <c r="K247" s="13"/>
      <c r="L247" s="13">
        <v>20</v>
      </c>
      <c r="M247" s="13">
        <v>20</v>
      </c>
      <c r="N247" s="13">
        <f t="shared" si="271"/>
        <v>100</v>
      </c>
    </row>
    <row r="248" spans="1:14">
      <c r="A248" s="46" t="s">
        <v>31</v>
      </c>
      <c r="B248" s="47"/>
      <c r="C248" s="10">
        <f>C247</f>
        <v>20</v>
      </c>
      <c r="D248" s="10">
        <f>D247</f>
        <v>20</v>
      </c>
      <c r="E248" s="10">
        <f t="shared" si="289"/>
        <v>100</v>
      </c>
      <c r="F248" s="10">
        <f t="shared" ref="F248:G248" si="290">F247</f>
        <v>0</v>
      </c>
      <c r="G248" s="10">
        <f t="shared" si="290"/>
        <v>0</v>
      </c>
      <c r="H248" s="10"/>
      <c r="I248" s="10">
        <f t="shared" ref="I248:J248" si="291">I247</f>
        <v>0</v>
      </c>
      <c r="J248" s="10">
        <f t="shared" si="291"/>
        <v>0</v>
      </c>
      <c r="K248" s="10"/>
      <c r="L248" s="10">
        <f>SUM(L247)</f>
        <v>20</v>
      </c>
      <c r="M248" s="10">
        <f>SUM(M247)</f>
        <v>20</v>
      </c>
      <c r="N248" s="10">
        <f t="shared" si="271"/>
        <v>100</v>
      </c>
    </row>
    <row r="249" spans="1:14" ht="39" customHeight="1">
      <c r="A249" s="35" t="s">
        <v>97</v>
      </c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7"/>
    </row>
    <row r="250" spans="1:14" ht="27.75" customHeight="1">
      <c r="A250" s="44" t="s">
        <v>58</v>
      </c>
      <c r="B250" s="45"/>
      <c r="C250" s="13">
        <f>F250+I250+L250</f>
        <v>90</v>
      </c>
      <c r="D250" s="13">
        <f>G250+J250+M250</f>
        <v>90</v>
      </c>
      <c r="E250" s="13">
        <f t="shared" ref="E250:E251" si="292">D250/C250*100</f>
        <v>100</v>
      </c>
      <c r="F250" s="13"/>
      <c r="G250" s="13"/>
      <c r="H250" s="13"/>
      <c r="I250" s="13"/>
      <c r="J250" s="13"/>
      <c r="K250" s="20"/>
      <c r="L250" s="13">
        <v>90</v>
      </c>
      <c r="M250" s="13">
        <v>90</v>
      </c>
      <c r="N250" s="13">
        <f t="shared" si="271"/>
        <v>100</v>
      </c>
    </row>
    <row r="251" spans="1:14">
      <c r="A251" s="46" t="s">
        <v>31</v>
      </c>
      <c r="B251" s="47"/>
      <c r="C251" s="10">
        <f>C250</f>
        <v>90</v>
      </c>
      <c r="D251" s="10">
        <f>D250</f>
        <v>90</v>
      </c>
      <c r="E251" s="10">
        <f t="shared" si="292"/>
        <v>100</v>
      </c>
      <c r="F251" s="10">
        <f t="shared" ref="F251:G251" si="293">F250</f>
        <v>0</v>
      </c>
      <c r="G251" s="10">
        <f t="shared" si="293"/>
        <v>0</v>
      </c>
      <c r="H251" s="10"/>
      <c r="I251" s="10">
        <f t="shared" ref="I251:J251" si="294">I250</f>
        <v>0</v>
      </c>
      <c r="J251" s="10">
        <f t="shared" si="294"/>
        <v>0</v>
      </c>
      <c r="K251" s="10"/>
      <c r="L251" s="10">
        <f>SUM(L250)</f>
        <v>90</v>
      </c>
      <c r="M251" s="10">
        <f>SUM(M250)</f>
        <v>90</v>
      </c>
      <c r="N251" s="10">
        <f t="shared" si="271"/>
        <v>100</v>
      </c>
    </row>
    <row r="252" spans="1:14" ht="16.5" customHeight="1">
      <c r="A252" s="35" t="s">
        <v>98</v>
      </c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7"/>
    </row>
    <row r="253" spans="1:14" ht="30.75" customHeight="1">
      <c r="A253" s="44" t="s">
        <v>58</v>
      </c>
      <c r="B253" s="45"/>
      <c r="C253" s="13">
        <f>F253+I253+L253</f>
        <v>0</v>
      </c>
      <c r="D253" s="13">
        <f>G253+J253+M253</f>
        <v>0</v>
      </c>
      <c r="E253" s="13"/>
      <c r="F253" s="13"/>
      <c r="G253" s="13"/>
      <c r="H253" s="13"/>
      <c r="I253" s="13"/>
      <c r="J253" s="13"/>
      <c r="K253" s="13"/>
      <c r="L253" s="13">
        <v>0</v>
      </c>
      <c r="M253" s="13">
        <v>0</v>
      </c>
      <c r="N253" s="13"/>
    </row>
    <row r="254" spans="1:14">
      <c r="A254" s="46" t="s">
        <v>31</v>
      </c>
      <c r="B254" s="47"/>
      <c r="C254" s="10">
        <f>C253</f>
        <v>0</v>
      </c>
      <c r="D254" s="10">
        <f>D253</f>
        <v>0</v>
      </c>
      <c r="E254" s="10"/>
      <c r="F254" s="10">
        <f t="shared" ref="F254:G254" si="295">F253</f>
        <v>0</v>
      </c>
      <c r="G254" s="10">
        <f t="shared" si="295"/>
        <v>0</v>
      </c>
      <c r="H254" s="10"/>
      <c r="I254" s="10">
        <f t="shared" ref="I254:J254" si="296">I253</f>
        <v>0</v>
      </c>
      <c r="J254" s="10">
        <f t="shared" si="296"/>
        <v>0</v>
      </c>
      <c r="K254" s="10"/>
      <c r="L254" s="10">
        <f>SUM(L253)</f>
        <v>0</v>
      </c>
      <c r="M254" s="10">
        <f>SUM(M253)</f>
        <v>0</v>
      </c>
      <c r="N254" s="10"/>
    </row>
    <row r="255" spans="1:14" ht="15.75" customHeight="1">
      <c r="A255" s="35" t="s">
        <v>99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7"/>
    </row>
    <row r="256" spans="1:14" ht="32.25" customHeight="1">
      <c r="A256" s="44" t="s">
        <v>100</v>
      </c>
      <c r="B256" s="45"/>
      <c r="C256" s="13">
        <f>F256+I256+L256</f>
        <v>120</v>
      </c>
      <c r="D256" s="13">
        <f>G256+J256+M256</f>
        <v>120</v>
      </c>
      <c r="E256" s="13">
        <f t="shared" ref="E256:E258" si="297">D256/C256*100</f>
        <v>100</v>
      </c>
      <c r="F256" s="13"/>
      <c r="G256" s="13"/>
      <c r="H256" s="13"/>
      <c r="I256" s="13"/>
      <c r="J256" s="13"/>
      <c r="K256" s="13"/>
      <c r="L256" s="13">
        <v>120</v>
      </c>
      <c r="M256" s="13">
        <v>120</v>
      </c>
      <c r="N256" s="13">
        <f t="shared" si="271"/>
        <v>100</v>
      </c>
    </row>
    <row r="257" spans="1:14">
      <c r="A257" s="46" t="s">
        <v>31</v>
      </c>
      <c r="B257" s="47"/>
      <c r="C257" s="10">
        <f>C256</f>
        <v>120</v>
      </c>
      <c r="D257" s="10">
        <f>D256</f>
        <v>120</v>
      </c>
      <c r="E257" s="10">
        <f t="shared" si="297"/>
        <v>100</v>
      </c>
      <c r="F257" s="10">
        <f t="shared" ref="F257:G257" si="298">F256</f>
        <v>0</v>
      </c>
      <c r="G257" s="10">
        <f t="shared" si="298"/>
        <v>0</v>
      </c>
      <c r="H257" s="10"/>
      <c r="I257" s="10">
        <f t="shared" ref="I257:J257" si="299">I256</f>
        <v>0</v>
      </c>
      <c r="J257" s="10">
        <f t="shared" si="299"/>
        <v>0</v>
      </c>
      <c r="K257" s="10"/>
      <c r="L257" s="10">
        <f>SUM(L256)</f>
        <v>120</v>
      </c>
      <c r="M257" s="10">
        <f>SUM(M256)</f>
        <v>120</v>
      </c>
      <c r="N257" s="10">
        <f t="shared" si="271"/>
        <v>100</v>
      </c>
    </row>
    <row r="258" spans="1:14">
      <c r="A258" s="55" t="s">
        <v>53</v>
      </c>
      <c r="B258" s="56"/>
      <c r="C258" s="11">
        <f>C236+C240+C245+C248+C251+C254+C257</f>
        <v>4158</v>
      </c>
      <c r="D258" s="11">
        <f>D236+D240+D245+D248+D251+D254+D257</f>
        <v>4134.2</v>
      </c>
      <c r="E258" s="9">
        <f t="shared" si="297"/>
        <v>99.427609427609426</v>
      </c>
      <c r="F258" s="11">
        <f>F236+F240+F245+F248+F251+F254+F257</f>
        <v>0</v>
      </c>
      <c r="G258" s="11">
        <f>G236+G240+G245+G248+G251+G254+G257</f>
        <v>0</v>
      </c>
      <c r="H258" s="9"/>
      <c r="I258" s="11">
        <f>I236+I240+I245+I248+I251+I254+I257</f>
        <v>1902.2</v>
      </c>
      <c r="J258" s="11">
        <f>J236+J240+J245+J248+J251+J254+J257</f>
        <v>1885.4</v>
      </c>
      <c r="K258" s="9">
        <f t="shared" ref="K258" si="300">J258/I258*100</f>
        <v>99.116812112291029</v>
      </c>
      <c r="L258" s="11">
        <f>L236+L240+L245+L248+L251+L254+L257</f>
        <v>2255.8000000000002</v>
      </c>
      <c r="M258" s="11">
        <f>M236+M240+M245+M248+M251+M254+M257</f>
        <v>2248.8000000000002</v>
      </c>
      <c r="N258" s="9">
        <f t="shared" si="271"/>
        <v>99.689688802198773</v>
      </c>
    </row>
    <row r="259" spans="1:14" ht="15.75" customHeight="1">
      <c r="A259" s="4">
        <v>14</v>
      </c>
      <c r="B259" s="60" t="s">
        <v>15</v>
      </c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2"/>
    </row>
    <row r="260" spans="1:14" ht="15.75" customHeight="1">
      <c r="A260" s="35" t="s">
        <v>101</v>
      </c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7"/>
    </row>
    <row r="261" spans="1:14" ht="28.5" customHeight="1">
      <c r="A261" s="44" t="s">
        <v>100</v>
      </c>
      <c r="B261" s="45"/>
      <c r="C261" s="13">
        <f>F261+I261+L261</f>
        <v>61171.7</v>
      </c>
      <c r="D261" s="13">
        <f>G261+J261+M261</f>
        <v>54883.5</v>
      </c>
      <c r="E261" s="13">
        <f t="shared" ref="E261:E262" si="301">D261/C261*100</f>
        <v>89.720409928120361</v>
      </c>
      <c r="F261" s="13"/>
      <c r="G261" s="13"/>
      <c r="H261" s="13"/>
      <c r="I261" s="13">
        <v>61171.7</v>
      </c>
      <c r="J261" s="13">
        <v>54883.5</v>
      </c>
      <c r="K261" s="13">
        <f t="shared" ref="K261:K262" si="302">J261/I261*100</f>
        <v>89.720409928120361</v>
      </c>
      <c r="L261" s="13">
        <v>0</v>
      </c>
      <c r="M261" s="13">
        <v>0</v>
      </c>
      <c r="N261" s="20"/>
    </row>
    <row r="262" spans="1:14">
      <c r="A262" s="46" t="s">
        <v>31</v>
      </c>
      <c r="B262" s="47"/>
      <c r="C262" s="10">
        <f>C261</f>
        <v>61171.7</v>
      </c>
      <c r="D262" s="10">
        <f>D261</f>
        <v>54883.5</v>
      </c>
      <c r="E262" s="10">
        <f t="shared" si="301"/>
        <v>89.720409928120361</v>
      </c>
      <c r="F262" s="10">
        <f t="shared" ref="F262:G262" si="303">F261</f>
        <v>0</v>
      </c>
      <c r="G262" s="10">
        <f t="shared" si="303"/>
        <v>0</v>
      </c>
      <c r="H262" s="10"/>
      <c r="I262" s="10">
        <f t="shared" ref="I262:J262" si="304">I261</f>
        <v>61171.7</v>
      </c>
      <c r="J262" s="10">
        <f t="shared" si="304"/>
        <v>54883.5</v>
      </c>
      <c r="K262" s="10">
        <f t="shared" si="302"/>
        <v>89.720409928120361</v>
      </c>
      <c r="L262" s="10">
        <f>SUM(L261)</f>
        <v>0</v>
      </c>
      <c r="M262" s="10">
        <f>SUM(M261)</f>
        <v>0</v>
      </c>
      <c r="N262" s="20"/>
    </row>
    <row r="263" spans="1:14" ht="48.75" customHeight="1">
      <c r="A263" s="38" t="s">
        <v>102</v>
      </c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40"/>
    </row>
    <row r="264" spans="1:14" ht="30.75" customHeight="1">
      <c r="A264" s="44" t="s">
        <v>100</v>
      </c>
      <c r="B264" s="45"/>
      <c r="C264" s="13">
        <f>F264+I264+L264</f>
        <v>20008.8</v>
      </c>
      <c r="D264" s="13">
        <f>G264+J264+M264</f>
        <v>17981.3</v>
      </c>
      <c r="E264" s="13">
        <f t="shared" ref="E264:E265" si="305">D264/C264*100</f>
        <v>89.866958538243168</v>
      </c>
      <c r="F264" s="13"/>
      <c r="G264" s="13"/>
      <c r="H264" s="13"/>
      <c r="I264" s="13">
        <v>20008.8</v>
      </c>
      <c r="J264" s="13">
        <v>17981.3</v>
      </c>
      <c r="K264" s="13">
        <f t="shared" ref="K264:K265" si="306">J264/I264*100</f>
        <v>89.866958538243168</v>
      </c>
      <c r="L264" s="13">
        <v>0</v>
      </c>
      <c r="M264" s="13">
        <v>0</v>
      </c>
      <c r="N264" s="13"/>
    </row>
    <row r="265" spans="1:14">
      <c r="A265" s="46" t="s">
        <v>31</v>
      </c>
      <c r="B265" s="47"/>
      <c r="C265" s="10">
        <f>C264</f>
        <v>20008.8</v>
      </c>
      <c r="D265" s="10">
        <f>D264</f>
        <v>17981.3</v>
      </c>
      <c r="E265" s="10">
        <f t="shared" si="305"/>
        <v>89.866958538243168</v>
      </c>
      <c r="F265" s="10">
        <f t="shared" ref="F265:G265" si="307">F264</f>
        <v>0</v>
      </c>
      <c r="G265" s="10">
        <f t="shared" si="307"/>
        <v>0</v>
      </c>
      <c r="H265" s="10"/>
      <c r="I265" s="10">
        <f t="shared" ref="I265:J265" si="308">I264</f>
        <v>20008.8</v>
      </c>
      <c r="J265" s="10">
        <f t="shared" si="308"/>
        <v>17981.3</v>
      </c>
      <c r="K265" s="10">
        <f t="shared" si="306"/>
        <v>89.866958538243168</v>
      </c>
      <c r="L265" s="10">
        <f>SUM(L264)</f>
        <v>0</v>
      </c>
      <c r="M265" s="10">
        <f>SUM(M264)</f>
        <v>0</v>
      </c>
      <c r="N265" s="10"/>
    </row>
    <row r="266" spans="1:14" ht="30.75" customHeight="1">
      <c r="A266" s="35" t="s">
        <v>103</v>
      </c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7"/>
    </row>
    <row r="267" spans="1:14" ht="30" customHeight="1">
      <c r="A267" s="44" t="s">
        <v>100</v>
      </c>
      <c r="B267" s="45"/>
      <c r="C267" s="13">
        <f>F267+I267+L267</f>
        <v>730.8</v>
      </c>
      <c r="D267" s="13">
        <f>G267+J267+M267</f>
        <v>618.20000000000005</v>
      </c>
      <c r="E267" s="13">
        <f t="shared" ref="E267:E268" si="309">D267/C267*100</f>
        <v>84.592227695675987</v>
      </c>
      <c r="F267" s="13"/>
      <c r="G267" s="13"/>
      <c r="H267" s="13"/>
      <c r="I267" s="13">
        <v>730.8</v>
      </c>
      <c r="J267" s="13">
        <v>618.20000000000005</v>
      </c>
      <c r="K267" s="13">
        <f t="shared" ref="K267:K268" si="310">J267/I267*100</f>
        <v>84.592227695675987</v>
      </c>
      <c r="L267" s="13">
        <v>0</v>
      </c>
      <c r="M267" s="13">
        <v>0</v>
      </c>
      <c r="N267" s="20"/>
    </row>
    <row r="268" spans="1:14">
      <c r="A268" s="46" t="s">
        <v>31</v>
      </c>
      <c r="B268" s="47"/>
      <c r="C268" s="10">
        <f>C267</f>
        <v>730.8</v>
      </c>
      <c r="D268" s="10">
        <f>D267</f>
        <v>618.20000000000005</v>
      </c>
      <c r="E268" s="10">
        <f t="shared" si="309"/>
        <v>84.592227695675987</v>
      </c>
      <c r="F268" s="10">
        <f t="shared" ref="F268:G268" si="311">F267</f>
        <v>0</v>
      </c>
      <c r="G268" s="10">
        <f t="shared" si="311"/>
        <v>0</v>
      </c>
      <c r="H268" s="10"/>
      <c r="I268" s="10">
        <f t="shared" ref="I268:J268" si="312">I267</f>
        <v>730.8</v>
      </c>
      <c r="J268" s="10">
        <f t="shared" si="312"/>
        <v>618.20000000000005</v>
      </c>
      <c r="K268" s="10">
        <f t="shared" si="310"/>
        <v>84.592227695675987</v>
      </c>
      <c r="L268" s="10">
        <f>SUM(L267)</f>
        <v>0</v>
      </c>
      <c r="M268" s="10">
        <f>SUM(M267)</f>
        <v>0</v>
      </c>
      <c r="N268" s="20"/>
    </row>
    <row r="269" spans="1:14" ht="63.75" customHeight="1">
      <c r="A269" s="38" t="s">
        <v>104</v>
      </c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40"/>
    </row>
    <row r="270" spans="1:14" ht="30" customHeight="1">
      <c r="A270" s="44" t="s">
        <v>100</v>
      </c>
      <c r="B270" s="45"/>
      <c r="C270" s="13">
        <f>F270+I270+L270</f>
        <v>4250</v>
      </c>
      <c r="D270" s="13">
        <f>G270+J270+M270</f>
        <v>3825</v>
      </c>
      <c r="E270" s="13">
        <f t="shared" ref="E270:E271" si="313">D270/C270*100</f>
        <v>90</v>
      </c>
      <c r="F270" s="13"/>
      <c r="G270" s="13"/>
      <c r="H270" s="13"/>
      <c r="I270" s="13">
        <v>4250</v>
      </c>
      <c r="J270" s="13">
        <v>3825</v>
      </c>
      <c r="K270" s="13">
        <f t="shared" ref="K270:K271" si="314">J270/I270*100</f>
        <v>90</v>
      </c>
      <c r="L270" s="13">
        <v>0</v>
      </c>
      <c r="M270" s="13">
        <v>0</v>
      </c>
      <c r="N270" s="20"/>
    </row>
    <row r="271" spans="1:14">
      <c r="A271" s="46" t="s">
        <v>31</v>
      </c>
      <c r="B271" s="47"/>
      <c r="C271" s="10">
        <f>C270</f>
        <v>4250</v>
      </c>
      <c r="D271" s="10">
        <f>D270</f>
        <v>3825</v>
      </c>
      <c r="E271" s="10">
        <f t="shared" si="313"/>
        <v>90</v>
      </c>
      <c r="F271" s="10">
        <f t="shared" ref="F271:G271" si="315">F270</f>
        <v>0</v>
      </c>
      <c r="G271" s="10">
        <f t="shared" si="315"/>
        <v>0</v>
      </c>
      <c r="H271" s="10"/>
      <c r="I271" s="10">
        <f t="shared" ref="I271:J271" si="316">I270</f>
        <v>4250</v>
      </c>
      <c r="J271" s="10">
        <f t="shared" si="316"/>
        <v>3825</v>
      </c>
      <c r="K271" s="10">
        <f t="shared" si="314"/>
        <v>90</v>
      </c>
      <c r="L271" s="10">
        <f>SUM(L270)</f>
        <v>0</v>
      </c>
      <c r="M271" s="10">
        <f>SUM(M270)</f>
        <v>0</v>
      </c>
      <c r="N271" s="10"/>
    </row>
    <row r="272" spans="1:14" ht="15.75" customHeight="1">
      <c r="A272" s="35" t="s">
        <v>105</v>
      </c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7"/>
    </row>
    <row r="273" spans="1:14" ht="31.5" customHeight="1">
      <c r="A273" s="44" t="s">
        <v>100</v>
      </c>
      <c r="B273" s="45"/>
      <c r="C273" s="13">
        <f>F273+I273+L273</f>
        <v>29865.199999999997</v>
      </c>
      <c r="D273" s="13">
        <f>G273+J273+M273</f>
        <v>25676.699999999997</v>
      </c>
      <c r="E273" s="13">
        <f t="shared" ref="E273:E277" si="317">D273/C273*100</f>
        <v>85.97531575211282</v>
      </c>
      <c r="F273" s="13"/>
      <c r="G273" s="13"/>
      <c r="H273" s="13"/>
      <c r="I273" s="13">
        <v>29541.599999999999</v>
      </c>
      <c r="J273" s="13">
        <v>25353.1</v>
      </c>
      <c r="K273" s="13">
        <f t="shared" ref="K273:K274" si="318">J273/I273*100</f>
        <v>85.821688737238333</v>
      </c>
      <c r="L273" s="13">
        <v>323.60000000000002</v>
      </c>
      <c r="M273" s="13">
        <v>323.60000000000002</v>
      </c>
      <c r="N273" s="13">
        <f t="shared" si="271"/>
        <v>100</v>
      </c>
    </row>
    <row r="274" spans="1:14">
      <c r="A274" s="46" t="s">
        <v>31</v>
      </c>
      <c r="B274" s="47"/>
      <c r="C274" s="10">
        <f>C273</f>
        <v>29865.199999999997</v>
      </c>
      <c r="D274" s="10">
        <f>D273</f>
        <v>25676.699999999997</v>
      </c>
      <c r="E274" s="10">
        <f t="shared" si="317"/>
        <v>85.97531575211282</v>
      </c>
      <c r="F274" s="10">
        <f t="shared" ref="F274:G274" si="319">F273</f>
        <v>0</v>
      </c>
      <c r="G274" s="10">
        <f t="shared" si="319"/>
        <v>0</v>
      </c>
      <c r="H274" s="10"/>
      <c r="I274" s="10">
        <f t="shared" ref="I274:J274" si="320">I273</f>
        <v>29541.599999999999</v>
      </c>
      <c r="J274" s="10">
        <f t="shared" si="320"/>
        <v>25353.1</v>
      </c>
      <c r="K274" s="10">
        <f t="shared" si="318"/>
        <v>85.821688737238333</v>
      </c>
      <c r="L274" s="10">
        <f>SUM(L273)</f>
        <v>323.60000000000002</v>
      </c>
      <c r="M274" s="10">
        <f>SUM(M273)</f>
        <v>323.60000000000002</v>
      </c>
      <c r="N274" s="10">
        <f t="shared" si="271"/>
        <v>100</v>
      </c>
    </row>
    <row r="275" spans="1:14" ht="50.25" customHeight="1">
      <c r="A275" s="41" t="s">
        <v>114</v>
      </c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3"/>
    </row>
    <row r="276" spans="1:14" ht="15.75" customHeight="1">
      <c r="A276" s="44" t="s">
        <v>100</v>
      </c>
      <c r="B276" s="45"/>
      <c r="C276" s="13">
        <f>F276+I276+L276</f>
        <v>1900</v>
      </c>
      <c r="D276" s="13">
        <f>G276+J276+M276</f>
        <v>1344.6</v>
      </c>
      <c r="E276" s="13">
        <f t="shared" si="317"/>
        <v>70.768421052631567</v>
      </c>
      <c r="F276" s="10"/>
      <c r="G276" s="10"/>
      <c r="H276" s="13"/>
      <c r="I276" s="13">
        <v>0</v>
      </c>
      <c r="J276" s="13">
        <v>0</v>
      </c>
      <c r="K276" s="10"/>
      <c r="L276" s="13">
        <v>1900</v>
      </c>
      <c r="M276" s="13">
        <v>1344.6</v>
      </c>
      <c r="N276" s="13">
        <f t="shared" si="271"/>
        <v>70.768421052631567</v>
      </c>
    </row>
    <row r="277" spans="1:14" ht="15.75" customHeight="1">
      <c r="A277" s="46" t="s">
        <v>31</v>
      </c>
      <c r="B277" s="47"/>
      <c r="C277" s="10">
        <f>C276</f>
        <v>1900</v>
      </c>
      <c r="D277" s="10">
        <f>D276</f>
        <v>1344.6</v>
      </c>
      <c r="E277" s="13">
        <f t="shared" si="317"/>
        <v>70.768421052631567</v>
      </c>
      <c r="F277" s="10">
        <f t="shared" ref="F277:G277" si="321">F276</f>
        <v>0</v>
      </c>
      <c r="G277" s="10">
        <f t="shared" si="321"/>
        <v>0</v>
      </c>
      <c r="H277" s="10"/>
      <c r="I277" s="10">
        <f t="shared" ref="I277:J277" si="322">I276</f>
        <v>0</v>
      </c>
      <c r="J277" s="10">
        <f t="shared" si="322"/>
        <v>0</v>
      </c>
      <c r="K277" s="10"/>
      <c r="L277" s="10">
        <f>SUM(L276)</f>
        <v>1900</v>
      </c>
      <c r="M277" s="10">
        <f>SUM(M276)</f>
        <v>1344.6</v>
      </c>
      <c r="N277" s="13">
        <f t="shared" si="271"/>
        <v>70.768421052631567</v>
      </c>
    </row>
    <row r="278" spans="1:14" ht="15.75" customHeight="1">
      <c r="A278" s="35" t="s">
        <v>106</v>
      </c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7"/>
    </row>
    <row r="279" spans="1:14">
      <c r="A279" s="51" t="s">
        <v>39</v>
      </c>
      <c r="B279" s="45"/>
      <c r="C279" s="13">
        <f>F279+I279+L279</f>
        <v>9367.7999999999993</v>
      </c>
      <c r="D279" s="13">
        <f>G279+J279+M279</f>
        <v>3555.2999999999997</v>
      </c>
      <c r="E279" s="13">
        <f t="shared" ref="E279:E282" si="323">D279/C279*100</f>
        <v>37.952347402805351</v>
      </c>
      <c r="F279" s="13"/>
      <c r="G279" s="13"/>
      <c r="H279" s="13"/>
      <c r="I279" s="13">
        <v>8800</v>
      </c>
      <c r="J279" s="13">
        <v>3406.1</v>
      </c>
      <c r="K279" s="13">
        <f t="shared" ref="K279:K280" si="324">J279/I279*100</f>
        <v>38.705681818181823</v>
      </c>
      <c r="L279" s="13">
        <v>567.79999999999995</v>
      </c>
      <c r="M279" s="13">
        <v>149.19999999999999</v>
      </c>
      <c r="N279" s="13">
        <f t="shared" si="271"/>
        <v>26.276858048608666</v>
      </c>
    </row>
    <row r="280" spans="1:14">
      <c r="A280" s="46" t="s">
        <v>31</v>
      </c>
      <c r="B280" s="47"/>
      <c r="C280" s="10">
        <f>C279</f>
        <v>9367.7999999999993</v>
      </c>
      <c r="D280" s="10">
        <f>D279</f>
        <v>3555.2999999999997</v>
      </c>
      <c r="E280" s="10">
        <f t="shared" si="323"/>
        <v>37.952347402805351</v>
      </c>
      <c r="F280" s="10">
        <f t="shared" ref="F280:G280" si="325">F279</f>
        <v>0</v>
      </c>
      <c r="G280" s="10">
        <f t="shared" si="325"/>
        <v>0</v>
      </c>
      <c r="H280" s="10"/>
      <c r="I280" s="10">
        <f t="shared" ref="I280:J280" si="326">I279</f>
        <v>8800</v>
      </c>
      <c r="J280" s="10">
        <f t="shared" si="326"/>
        <v>3406.1</v>
      </c>
      <c r="K280" s="10">
        <f t="shared" si="324"/>
        <v>38.705681818181823</v>
      </c>
      <c r="L280" s="10">
        <f>SUM(L279)</f>
        <v>567.79999999999995</v>
      </c>
      <c r="M280" s="10">
        <f>SUM(M279)</f>
        <v>149.19999999999999</v>
      </c>
      <c r="N280" s="10">
        <f t="shared" si="271"/>
        <v>26.276858048608666</v>
      </c>
    </row>
    <row r="281" spans="1:14">
      <c r="A281" s="69" t="s">
        <v>53</v>
      </c>
      <c r="B281" s="70"/>
      <c r="C281" s="11">
        <f>C262+C265+C268+C271+C280+C274+C277</f>
        <v>127294.3</v>
      </c>
      <c r="D281" s="11">
        <f>D262+D265+D268+D271+D280+D274+D277</f>
        <v>107884.6</v>
      </c>
      <c r="E281" s="9">
        <f t="shared" si="323"/>
        <v>84.752105946613483</v>
      </c>
      <c r="F281" s="11">
        <f t="shared" ref="F281:G281" si="327">F262+F265+F268+F271+F280+F274+F277</f>
        <v>0</v>
      </c>
      <c r="G281" s="11">
        <f t="shared" si="327"/>
        <v>0</v>
      </c>
      <c r="H281" s="9"/>
      <c r="I281" s="11">
        <f t="shared" ref="I281:J281" si="328">I262+I265+I268+I271+I280+I274+I277</f>
        <v>124502.9</v>
      </c>
      <c r="J281" s="11">
        <f t="shared" si="328"/>
        <v>106067.20000000001</v>
      </c>
      <c r="K281" s="9">
        <f t="shared" ref="K281:K282" si="329">J281/I281*100</f>
        <v>85.192553747744043</v>
      </c>
      <c r="L281" s="11">
        <f t="shared" ref="L281:M281" si="330">L262+L265+L268+L271+L280+L274+L277</f>
        <v>2791.4</v>
      </c>
      <c r="M281" s="11">
        <f t="shared" si="330"/>
        <v>1817.3999999999999</v>
      </c>
      <c r="N281" s="9">
        <f t="shared" si="271"/>
        <v>65.107114709464781</v>
      </c>
    </row>
    <row r="282" spans="1:14" ht="38.25" customHeight="1">
      <c r="A282" s="71" t="s">
        <v>107</v>
      </c>
      <c r="B282" s="72"/>
      <c r="C282" s="18">
        <f>C27+C49+C74+C88+C101+C141+C161+C183+C195+C207+C215+C232+C258+C281</f>
        <v>1640069.1</v>
      </c>
      <c r="D282" s="28">
        <f>D27+D49+D74+D88+D101+D141+D161+D183+D195+D207+D215+D232+D258+D281</f>
        <v>1403391.4</v>
      </c>
      <c r="E282" s="18">
        <f t="shared" si="323"/>
        <v>85.569040962969169</v>
      </c>
      <c r="F282" s="18">
        <f>F27+F49+F74+F88+F101+F141+F161+F183+F195+F207+F215+F232+F258+F281</f>
        <v>13019.5</v>
      </c>
      <c r="G282" s="18">
        <f>G27+G49+G74+G88+G101+G141+G161+G183+G195+G207+G215+G232+G258+G281</f>
        <v>12503.199999999999</v>
      </c>
      <c r="H282" s="18">
        <f t="shared" ref="H282" si="331">G282/F282*100</f>
        <v>96.034409923576163</v>
      </c>
      <c r="I282" s="28">
        <f>I27+I49+I74+I88+I101+I141+I161+I183+I195+I207+I215+I232+I258+I281</f>
        <v>1099876.3</v>
      </c>
      <c r="J282" s="18">
        <f>J27+J49+J74+J88+J101+J141+J161+J183+J195+J207+J215+J232+J258+J281</f>
        <v>945675.39999999991</v>
      </c>
      <c r="K282" s="18">
        <f t="shared" si="329"/>
        <v>85.980159768875822</v>
      </c>
      <c r="L282" s="28">
        <f>L27+L49+L74+L88+L101+L141+L161+L183+L195+L207+L215+L232+L258+L281</f>
        <v>527173.30000000005</v>
      </c>
      <c r="M282" s="18">
        <f>M27+M49+M74+M88+M101+M141+M161+M183+M195+M207+M215+M232+M258+M281</f>
        <v>445212.80000000005</v>
      </c>
      <c r="N282" s="9">
        <f t="shared" si="271"/>
        <v>84.452835528658227</v>
      </c>
    </row>
  </sheetData>
  <mergeCells count="288">
    <mergeCell ref="A123:B123"/>
    <mergeCell ref="A100:B100"/>
    <mergeCell ref="A101:B101"/>
    <mergeCell ref="A93:B93"/>
    <mergeCell ref="A95:B95"/>
    <mergeCell ref="A96:B96"/>
    <mergeCell ref="A107:B107"/>
    <mergeCell ref="A109:B109"/>
    <mergeCell ref="A91:B91"/>
    <mergeCell ref="A92:B92"/>
    <mergeCell ref="A98:B98"/>
    <mergeCell ref="A99:B99"/>
    <mergeCell ref="B102:N102"/>
    <mergeCell ref="A103:N103"/>
    <mergeCell ref="A114:B114"/>
    <mergeCell ref="A115:B115"/>
    <mergeCell ref="A116:B116"/>
    <mergeCell ref="A117:B117"/>
    <mergeCell ref="A79:N79"/>
    <mergeCell ref="A85:N85"/>
    <mergeCell ref="B89:N89"/>
    <mergeCell ref="E2:K2"/>
    <mergeCell ref="A111:B111"/>
    <mergeCell ref="A112:B112"/>
    <mergeCell ref="A104:B104"/>
    <mergeCell ref="A105:B105"/>
    <mergeCell ref="A106:B106"/>
    <mergeCell ref="A82:B82"/>
    <mergeCell ref="A83:B83"/>
    <mergeCell ref="B75:N75"/>
    <mergeCell ref="A76:N76"/>
    <mergeCell ref="A84:B84"/>
    <mergeCell ref="A78:B78"/>
    <mergeCell ref="A90:N90"/>
    <mergeCell ref="A94:N94"/>
    <mergeCell ref="A97:N97"/>
    <mergeCell ref="A66:B66"/>
    <mergeCell ref="A69:B69"/>
    <mergeCell ref="A58:B58"/>
    <mergeCell ref="A63:B63"/>
    <mergeCell ref="A64:B64"/>
    <mergeCell ref="A67:B67"/>
    <mergeCell ref="A70:B70"/>
    <mergeCell ref="A74:B74"/>
    <mergeCell ref="A59:N59"/>
    <mergeCell ref="A62:N62"/>
    <mergeCell ref="A65:N65"/>
    <mergeCell ref="A68:N68"/>
    <mergeCell ref="A71:N71"/>
    <mergeCell ref="A72:B72"/>
    <mergeCell ref="A73:B73"/>
    <mergeCell ref="A77:B77"/>
    <mergeCell ref="A80:B80"/>
    <mergeCell ref="A81:B81"/>
    <mergeCell ref="A88:B88"/>
    <mergeCell ref="A86:B86"/>
    <mergeCell ref="A87:B87"/>
    <mergeCell ref="A40:N40"/>
    <mergeCell ref="A52:B52"/>
    <mergeCell ref="A54:B54"/>
    <mergeCell ref="A56:B56"/>
    <mergeCell ref="A57:B57"/>
    <mergeCell ref="A47:B47"/>
    <mergeCell ref="A48:B48"/>
    <mergeCell ref="A41:B41"/>
    <mergeCell ref="A49:B49"/>
    <mergeCell ref="A42:B42"/>
    <mergeCell ref="A44:B44"/>
    <mergeCell ref="A45:B45"/>
    <mergeCell ref="A46:B46"/>
    <mergeCell ref="A53:B53"/>
    <mergeCell ref="A43:N43"/>
    <mergeCell ref="B50:N50"/>
    <mergeCell ref="A51:N51"/>
    <mergeCell ref="A55:N55"/>
    <mergeCell ref="B28:N28"/>
    <mergeCell ref="A29:N29"/>
    <mergeCell ref="A37:B37"/>
    <mergeCell ref="A38:B38"/>
    <mergeCell ref="A39:B39"/>
    <mergeCell ref="A31:B31"/>
    <mergeCell ref="A32:B32"/>
    <mergeCell ref="A34:B34"/>
    <mergeCell ref="A35:B35"/>
    <mergeCell ref="A33:N33"/>
    <mergeCell ref="A36:N36"/>
    <mergeCell ref="A30:B30"/>
    <mergeCell ref="A1:K1"/>
    <mergeCell ref="A125:B125"/>
    <mergeCell ref="A126:B126"/>
    <mergeCell ref="A127:B127"/>
    <mergeCell ref="A128:B128"/>
    <mergeCell ref="A129:B129"/>
    <mergeCell ref="A131:B131"/>
    <mergeCell ref="A132:B132"/>
    <mergeCell ref="A60:B60"/>
    <mergeCell ref="A61:B61"/>
    <mergeCell ref="A8:B8"/>
    <mergeCell ref="A7:B7"/>
    <mergeCell ref="A10:B10"/>
    <mergeCell ref="A11:B11"/>
    <mergeCell ref="F3:H3"/>
    <mergeCell ref="I3:K3"/>
    <mergeCell ref="C3:C4"/>
    <mergeCell ref="A3:A4"/>
    <mergeCell ref="B3:B4"/>
    <mergeCell ref="D3:D4"/>
    <mergeCell ref="E3:E4"/>
    <mergeCell ref="A25:B25"/>
    <mergeCell ref="A26:B26"/>
    <mergeCell ref="A27:B27"/>
    <mergeCell ref="A141:B141"/>
    <mergeCell ref="A144:B144"/>
    <mergeCell ref="A145:B145"/>
    <mergeCell ref="A147:B147"/>
    <mergeCell ref="A148:B148"/>
    <mergeCell ref="A133:B133"/>
    <mergeCell ref="A134:B134"/>
    <mergeCell ref="A136:B136"/>
    <mergeCell ref="A137:B137"/>
    <mergeCell ref="A139:B139"/>
    <mergeCell ref="A140:B140"/>
    <mergeCell ref="B142:N142"/>
    <mergeCell ref="A143:N143"/>
    <mergeCell ref="A146:N146"/>
    <mergeCell ref="A158:N158"/>
    <mergeCell ref="B162:N162"/>
    <mergeCell ref="A163:N163"/>
    <mergeCell ref="A166:N166"/>
    <mergeCell ref="A170:N170"/>
    <mergeCell ref="A174:N174"/>
    <mergeCell ref="A177:N177"/>
    <mergeCell ref="A180:N180"/>
    <mergeCell ref="B184:N184"/>
    <mergeCell ref="A179:B179"/>
    <mergeCell ref="A181:B181"/>
    <mergeCell ref="A182:B182"/>
    <mergeCell ref="A183:B183"/>
    <mergeCell ref="A159:B159"/>
    <mergeCell ref="A160:B160"/>
    <mergeCell ref="A161:B161"/>
    <mergeCell ref="A164:B164"/>
    <mergeCell ref="A165:B165"/>
    <mergeCell ref="A167:B167"/>
    <mergeCell ref="A168:B168"/>
    <mergeCell ref="A169:B169"/>
    <mergeCell ref="A171:B171"/>
    <mergeCell ref="A172:B172"/>
    <mergeCell ref="A173:B173"/>
    <mergeCell ref="A150:B150"/>
    <mergeCell ref="A151:B151"/>
    <mergeCell ref="A153:B153"/>
    <mergeCell ref="A154:B154"/>
    <mergeCell ref="A156:B156"/>
    <mergeCell ref="A157:B157"/>
    <mergeCell ref="A149:N149"/>
    <mergeCell ref="A152:N152"/>
    <mergeCell ref="A155:N155"/>
    <mergeCell ref="A175:B175"/>
    <mergeCell ref="A176:B176"/>
    <mergeCell ref="A178:B178"/>
    <mergeCell ref="A188:N188"/>
    <mergeCell ref="A192:N192"/>
    <mergeCell ref="B196:N196"/>
    <mergeCell ref="A197:N197"/>
    <mergeCell ref="A201:N201"/>
    <mergeCell ref="A185:N185"/>
    <mergeCell ref="A204:N204"/>
    <mergeCell ref="B208:N208"/>
    <mergeCell ref="A186:B186"/>
    <mergeCell ref="A187:B187"/>
    <mergeCell ref="A199:B199"/>
    <mergeCell ref="A200:B200"/>
    <mergeCell ref="A203:B203"/>
    <mergeCell ref="A205:B205"/>
    <mergeCell ref="A206:B206"/>
    <mergeCell ref="A207:B207"/>
    <mergeCell ref="A189:B189"/>
    <mergeCell ref="A191:B191"/>
    <mergeCell ref="A193:B193"/>
    <mergeCell ref="A194:B194"/>
    <mergeCell ref="A195:B195"/>
    <mergeCell ref="A202:B202"/>
    <mergeCell ref="A198:B198"/>
    <mergeCell ref="A190:B190"/>
    <mergeCell ref="A210:B210"/>
    <mergeCell ref="A211:B211"/>
    <mergeCell ref="A213:B213"/>
    <mergeCell ref="A214:B214"/>
    <mergeCell ref="A215:B215"/>
    <mergeCell ref="A209:N209"/>
    <mergeCell ref="A212:N212"/>
    <mergeCell ref="B216:N216"/>
    <mergeCell ref="A217:N217"/>
    <mergeCell ref="B233:N233"/>
    <mergeCell ref="A234:N234"/>
    <mergeCell ref="A242:B242"/>
    <mergeCell ref="A243:B243"/>
    <mergeCell ref="A244:B244"/>
    <mergeCell ref="A245:B245"/>
    <mergeCell ref="A218:B218"/>
    <mergeCell ref="A219:B219"/>
    <mergeCell ref="A221:B221"/>
    <mergeCell ref="A222:B222"/>
    <mergeCell ref="A224:B224"/>
    <mergeCell ref="A225:B225"/>
    <mergeCell ref="A220:N220"/>
    <mergeCell ref="A223:N223"/>
    <mergeCell ref="A226:N226"/>
    <mergeCell ref="A237:N237"/>
    <mergeCell ref="A241:N241"/>
    <mergeCell ref="A279:B279"/>
    <mergeCell ref="A280:B280"/>
    <mergeCell ref="A281:B281"/>
    <mergeCell ref="A282:B282"/>
    <mergeCell ref="A267:B267"/>
    <mergeCell ref="A268:B268"/>
    <mergeCell ref="A270:B270"/>
    <mergeCell ref="A271:B271"/>
    <mergeCell ref="A273:B273"/>
    <mergeCell ref="A274:B274"/>
    <mergeCell ref="A278:N278"/>
    <mergeCell ref="A257:B257"/>
    <mergeCell ref="A258:B258"/>
    <mergeCell ref="A261:B261"/>
    <mergeCell ref="A262:B262"/>
    <mergeCell ref="A264:B264"/>
    <mergeCell ref="A265:B265"/>
    <mergeCell ref="A248:B248"/>
    <mergeCell ref="A250:B250"/>
    <mergeCell ref="A251:B251"/>
    <mergeCell ref="A253:B253"/>
    <mergeCell ref="A254:B254"/>
    <mergeCell ref="A256:B256"/>
    <mergeCell ref="A249:N249"/>
    <mergeCell ref="A252:N252"/>
    <mergeCell ref="A255:N255"/>
    <mergeCell ref="B259:N259"/>
    <mergeCell ref="A260:N260"/>
    <mergeCell ref="A263:N263"/>
    <mergeCell ref="A246:N246"/>
    <mergeCell ref="A227:B227"/>
    <mergeCell ref="L3:N3"/>
    <mergeCell ref="B5:N5"/>
    <mergeCell ref="A6:N6"/>
    <mergeCell ref="A9:N9"/>
    <mergeCell ref="A12:N12"/>
    <mergeCell ref="A15:N15"/>
    <mergeCell ref="A18:N18"/>
    <mergeCell ref="A21:N21"/>
    <mergeCell ref="A24:N24"/>
    <mergeCell ref="A13:B13"/>
    <mergeCell ref="A16:B16"/>
    <mergeCell ref="A19:B19"/>
    <mergeCell ref="A14:B14"/>
    <mergeCell ref="A17:B17"/>
    <mergeCell ref="A20:B20"/>
    <mergeCell ref="A22:B22"/>
    <mergeCell ref="A23:B23"/>
    <mergeCell ref="A108:B108"/>
    <mergeCell ref="A118:B118"/>
    <mergeCell ref="A120:B120"/>
    <mergeCell ref="A121:B121"/>
    <mergeCell ref="A122:B122"/>
    <mergeCell ref="A266:N266"/>
    <mergeCell ref="A269:N269"/>
    <mergeCell ref="A272:N272"/>
    <mergeCell ref="A275:N275"/>
    <mergeCell ref="A276:B276"/>
    <mergeCell ref="A277:B277"/>
    <mergeCell ref="A110:N110"/>
    <mergeCell ref="A113:N113"/>
    <mergeCell ref="A119:N119"/>
    <mergeCell ref="A124:N124"/>
    <mergeCell ref="A130:N130"/>
    <mergeCell ref="A135:N135"/>
    <mergeCell ref="A138:N138"/>
    <mergeCell ref="A247:B247"/>
    <mergeCell ref="A236:B236"/>
    <mergeCell ref="A238:B238"/>
    <mergeCell ref="A239:B239"/>
    <mergeCell ref="A240:B240"/>
    <mergeCell ref="A228:B228"/>
    <mergeCell ref="A230:B230"/>
    <mergeCell ref="A231:B231"/>
    <mergeCell ref="A232:B232"/>
    <mergeCell ref="A235:B235"/>
    <mergeCell ref="A229:N229"/>
  </mergeCells>
  <pageMargins left="0.47244094488188981" right="0.31496062992125984" top="0.43307086614173229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skrebchova</cp:lastModifiedBy>
  <cp:lastPrinted>2017-12-05T06:14:10Z</cp:lastPrinted>
  <dcterms:created xsi:type="dcterms:W3CDTF">2016-11-22T06:59:06Z</dcterms:created>
  <dcterms:modified xsi:type="dcterms:W3CDTF">2017-12-05T06:14:22Z</dcterms:modified>
</cp:coreProperties>
</file>