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12120" windowHeight="7635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F271" i="1" l="1"/>
  <c r="G271" i="1"/>
  <c r="H271" i="1"/>
  <c r="I271" i="1"/>
  <c r="J271" i="1"/>
  <c r="K271" i="1"/>
  <c r="L271" i="1"/>
  <c r="M271" i="1"/>
  <c r="F268" i="1"/>
  <c r="G268" i="1"/>
  <c r="H268" i="1"/>
  <c r="I268" i="1"/>
  <c r="J268" i="1"/>
  <c r="K268" i="1"/>
  <c r="L268" i="1"/>
  <c r="M268" i="1"/>
  <c r="N270" i="1" l="1"/>
  <c r="N271" i="1" s="1"/>
  <c r="D270" i="1"/>
  <c r="D271" i="1" s="1"/>
  <c r="C270" i="1"/>
  <c r="C271" i="1" s="1"/>
  <c r="E270" i="1" l="1"/>
  <c r="E271" i="1" s="1"/>
  <c r="M110" i="1"/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E192" i="1"/>
  <c r="E193" i="1" s="1"/>
  <c r="M184" i="1"/>
  <c r="L184" i="1"/>
  <c r="J184" i="1"/>
  <c r="I184" i="1"/>
  <c r="C281" i="1"/>
  <c r="C282" i="1" s="1"/>
  <c r="D281" i="1"/>
  <c r="K281" i="1"/>
  <c r="F282" i="1"/>
  <c r="G282" i="1"/>
  <c r="I282" i="1"/>
  <c r="J282" i="1"/>
  <c r="L282" i="1"/>
  <c r="M282" i="1"/>
  <c r="C284" i="1"/>
  <c r="C285" i="1" s="1"/>
  <c r="D284" i="1"/>
  <c r="K284" i="1"/>
  <c r="D285" i="1"/>
  <c r="F285" i="1"/>
  <c r="G285" i="1"/>
  <c r="I285" i="1"/>
  <c r="J285" i="1"/>
  <c r="L285" i="1"/>
  <c r="M285" i="1"/>
  <c r="C287" i="1"/>
  <c r="C288" i="1" s="1"/>
  <c r="D287" i="1"/>
  <c r="K287" i="1"/>
  <c r="F288" i="1"/>
  <c r="G288" i="1"/>
  <c r="I288" i="1"/>
  <c r="J288" i="1"/>
  <c r="L288" i="1"/>
  <c r="M288" i="1"/>
  <c r="C290" i="1"/>
  <c r="C291" i="1" s="1"/>
  <c r="D290" i="1"/>
  <c r="K290" i="1"/>
  <c r="D291" i="1"/>
  <c r="F291" i="1"/>
  <c r="G291" i="1"/>
  <c r="I291" i="1"/>
  <c r="J291" i="1"/>
  <c r="L291" i="1"/>
  <c r="M291" i="1"/>
  <c r="C293" i="1"/>
  <c r="C294" i="1" s="1"/>
  <c r="D293" i="1"/>
  <c r="K293" i="1"/>
  <c r="N293" i="1"/>
  <c r="F294" i="1"/>
  <c r="G294" i="1"/>
  <c r="I294" i="1"/>
  <c r="J294" i="1"/>
  <c r="L294" i="1"/>
  <c r="M294" i="1"/>
  <c r="C296" i="1"/>
  <c r="D296" i="1"/>
  <c r="D297" i="1" s="1"/>
  <c r="N296" i="1"/>
  <c r="F297" i="1"/>
  <c r="G297" i="1"/>
  <c r="I297" i="1"/>
  <c r="J297" i="1"/>
  <c r="L297" i="1"/>
  <c r="M297" i="1"/>
  <c r="C299" i="1"/>
  <c r="C300" i="1" s="1"/>
  <c r="D299" i="1"/>
  <c r="N299" i="1"/>
  <c r="D300" i="1"/>
  <c r="F300" i="1"/>
  <c r="G300" i="1"/>
  <c r="I300" i="1"/>
  <c r="J300" i="1"/>
  <c r="L300" i="1"/>
  <c r="M300" i="1"/>
  <c r="C302" i="1"/>
  <c r="C303" i="1" s="1"/>
  <c r="D302" i="1"/>
  <c r="D303" i="1" s="1"/>
  <c r="H302" i="1"/>
  <c r="K302" i="1"/>
  <c r="N302" i="1"/>
  <c r="F303" i="1"/>
  <c r="G303" i="1"/>
  <c r="I303" i="1"/>
  <c r="J303" i="1"/>
  <c r="L303" i="1"/>
  <c r="M303" i="1"/>
  <c r="G184" i="1"/>
  <c r="F184" i="1"/>
  <c r="M159" i="1"/>
  <c r="L159" i="1"/>
  <c r="J159" i="1"/>
  <c r="I159" i="1"/>
  <c r="G159" i="1"/>
  <c r="F159" i="1"/>
  <c r="E290" i="1" l="1"/>
  <c r="E291" i="1"/>
  <c r="K303" i="1"/>
  <c r="H303" i="1"/>
  <c r="E293" i="1"/>
  <c r="K291" i="1"/>
  <c r="E281" i="1"/>
  <c r="L304" i="1"/>
  <c r="G304" i="1"/>
  <c r="E296" i="1"/>
  <c r="E287" i="1"/>
  <c r="K285" i="1"/>
  <c r="D282" i="1"/>
  <c r="E282" i="1" s="1"/>
  <c r="E303" i="1"/>
  <c r="J304" i="1"/>
  <c r="E302" i="1"/>
  <c r="I304" i="1"/>
  <c r="F304" i="1"/>
  <c r="E299" i="1"/>
  <c r="N297" i="1"/>
  <c r="C297" i="1"/>
  <c r="E297" i="1" s="1"/>
  <c r="K294" i="1"/>
  <c r="D294" i="1"/>
  <c r="E294" i="1" s="1"/>
  <c r="D288" i="1"/>
  <c r="E284" i="1"/>
  <c r="K282" i="1"/>
  <c r="E300" i="1"/>
  <c r="M304" i="1"/>
  <c r="N304" i="1" s="1"/>
  <c r="E285" i="1"/>
  <c r="N303" i="1"/>
  <c r="N300" i="1"/>
  <c r="N294" i="1"/>
  <c r="C304" i="1"/>
  <c r="K288" i="1"/>
  <c r="K184" i="1"/>
  <c r="K194" i="1" s="1"/>
  <c r="N184" i="1"/>
  <c r="N159" i="1"/>
  <c r="K159" i="1"/>
  <c r="H304" i="1" l="1"/>
  <c r="K304" i="1"/>
  <c r="E288" i="1"/>
  <c r="D304" i="1"/>
  <c r="E304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57" i="1"/>
  <c r="N253" i="1"/>
  <c r="N249" i="1"/>
  <c r="N246" i="1"/>
  <c r="K246" i="1"/>
  <c r="N124" i="1"/>
  <c r="G77" i="1"/>
  <c r="F77" i="1"/>
  <c r="K51" i="1"/>
  <c r="I162" i="1" l="1"/>
  <c r="K63" i="1" l="1"/>
  <c r="N59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8" i="1" l="1"/>
  <c r="L308" i="1"/>
  <c r="J308" i="1"/>
  <c r="I308" i="1"/>
  <c r="G308" i="1"/>
  <c r="F308" i="1"/>
  <c r="M311" i="1"/>
  <c r="L311" i="1"/>
  <c r="J311" i="1"/>
  <c r="I311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2" i="1"/>
  <c r="L312" i="1"/>
  <c r="J312" i="1"/>
  <c r="I312" i="1"/>
  <c r="G312" i="1"/>
  <c r="F312" i="1"/>
  <c r="M309" i="1"/>
  <c r="L309" i="1"/>
  <c r="J309" i="1"/>
  <c r="I309" i="1"/>
  <c r="G309" i="1"/>
  <c r="F309" i="1"/>
  <c r="M310" i="1"/>
  <c r="L310" i="1"/>
  <c r="J310" i="1"/>
  <c r="I310" i="1"/>
  <c r="G310" i="1"/>
  <c r="F310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10" i="1"/>
  <c r="N310" i="1"/>
  <c r="K309" i="1"/>
  <c r="N309" i="1"/>
  <c r="H312" i="1"/>
  <c r="K312" i="1"/>
  <c r="N314" i="1"/>
  <c r="H308" i="1"/>
  <c r="K310" i="1"/>
  <c r="N312" i="1"/>
  <c r="N313" i="1"/>
  <c r="I315" i="1"/>
  <c r="K313" i="1"/>
  <c r="M315" i="1"/>
  <c r="L315" i="1"/>
  <c r="K308" i="1"/>
  <c r="N308" i="1"/>
  <c r="N311" i="1"/>
  <c r="K311" i="1"/>
  <c r="J315" i="1"/>
  <c r="N83" i="1"/>
  <c r="E82" i="1"/>
  <c r="E83" i="1"/>
  <c r="N99" i="1"/>
  <c r="M151" i="1"/>
  <c r="L151" i="1"/>
  <c r="N125" i="1"/>
  <c r="D41" i="1"/>
  <c r="N116" i="1"/>
  <c r="C42" i="1"/>
  <c r="D42" i="1"/>
  <c r="M71" i="1"/>
  <c r="K315" i="1" l="1"/>
  <c r="N315" i="1"/>
  <c r="J230" i="1"/>
  <c r="G117" i="1"/>
  <c r="F117" i="1"/>
  <c r="J117" i="1"/>
  <c r="I117" i="1"/>
  <c r="M117" i="1"/>
  <c r="D117" i="1" s="1"/>
  <c r="L117" i="1"/>
  <c r="C117" i="1" s="1"/>
  <c r="C116" i="1"/>
  <c r="D116" i="1"/>
  <c r="G311" i="1"/>
  <c r="F311" i="1"/>
  <c r="F315" i="1" s="1"/>
  <c r="J61" i="1"/>
  <c r="I61" i="1"/>
  <c r="M61" i="1"/>
  <c r="L61" i="1"/>
  <c r="C59" i="1"/>
  <c r="J162" i="1"/>
  <c r="K14" i="1"/>
  <c r="H311" i="1" l="1"/>
  <c r="G315" i="1"/>
  <c r="H315" i="1" s="1"/>
  <c r="N103" i="1" l="1"/>
  <c r="N104" i="1" s="1"/>
  <c r="D103" i="1"/>
  <c r="C103" i="1"/>
  <c r="M104" i="1"/>
  <c r="L104" i="1"/>
  <c r="J104" i="1"/>
  <c r="I104" i="1"/>
  <c r="G104" i="1"/>
  <c r="F104" i="1"/>
  <c r="D261" i="1"/>
  <c r="C261" i="1"/>
  <c r="M262" i="1"/>
  <c r="L262" i="1"/>
  <c r="J262" i="1"/>
  <c r="I262" i="1"/>
  <c r="G262" i="1"/>
  <c r="F262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D262" i="1" l="1"/>
  <c r="E261" i="1"/>
  <c r="E103" i="1"/>
  <c r="C262" i="1"/>
  <c r="E54" i="1"/>
  <c r="N55" i="1"/>
  <c r="E55" i="1"/>
  <c r="E201" i="1"/>
  <c r="D175" i="1"/>
  <c r="D170" i="1"/>
  <c r="C170" i="1"/>
  <c r="E262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7" i="1" l="1"/>
  <c r="L277" i="1"/>
  <c r="M274" i="1"/>
  <c r="L274" i="1"/>
  <c r="M265" i="1"/>
  <c r="L265" i="1"/>
  <c r="M259" i="1"/>
  <c r="L259" i="1"/>
  <c r="M254" i="1"/>
  <c r="L254" i="1"/>
  <c r="M247" i="1"/>
  <c r="M278" i="1" s="1"/>
  <c r="N278" i="1" s="1"/>
  <c r="L247" i="1"/>
  <c r="L278" i="1" s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L243" i="1" l="1"/>
  <c r="M172" i="1"/>
  <c r="E159" i="1"/>
  <c r="M243" i="1"/>
  <c r="N247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10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18" i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7" i="1"/>
  <c r="I277" i="1"/>
  <c r="G277" i="1"/>
  <c r="F277" i="1"/>
  <c r="J274" i="1"/>
  <c r="I274" i="1"/>
  <c r="G274" i="1"/>
  <c r="F274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J278" i="1" s="1"/>
  <c r="K278" i="1" s="1"/>
  <c r="I247" i="1"/>
  <c r="I278" i="1" s="1"/>
  <c r="G247" i="1"/>
  <c r="G278" i="1" s="1"/>
  <c r="F247" i="1"/>
  <c r="F278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F194" i="1" s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G194" i="1" l="1"/>
  <c r="J194" i="1"/>
  <c r="D31" i="1"/>
  <c r="F172" i="1"/>
  <c r="I172" i="1"/>
  <c r="G172" i="1"/>
  <c r="J172" i="1"/>
  <c r="C171" i="1"/>
  <c r="G31" i="1"/>
  <c r="F56" i="1"/>
  <c r="F31" i="1"/>
  <c r="I31" i="1"/>
  <c r="K31" i="1" s="1"/>
  <c r="G56" i="1"/>
  <c r="G105" i="1"/>
  <c r="D171" i="1"/>
  <c r="G226" i="1"/>
  <c r="J226" i="1"/>
  <c r="G243" i="1"/>
  <c r="J118" i="1"/>
  <c r="G152" i="1"/>
  <c r="J152" i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61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H31" i="1" l="1"/>
  <c r="I305" i="1"/>
  <c r="F305" i="1"/>
  <c r="J305" i="1"/>
  <c r="G305" i="1"/>
  <c r="K172" i="1"/>
  <c r="H56" i="1"/>
  <c r="K56" i="1"/>
  <c r="K90" i="1"/>
  <c r="E118" i="1"/>
  <c r="N12" i="1"/>
  <c r="H305" i="1" l="1"/>
  <c r="N118" i="1"/>
  <c r="K305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5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5" i="1" s="1"/>
  <c r="E35" i="1"/>
  <c r="D310" i="1"/>
  <c r="E310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9" i="1"/>
  <c r="N241" i="1"/>
  <c r="D241" i="1"/>
  <c r="E241" i="1" l="1"/>
  <c r="D309" i="1"/>
  <c r="E309" i="1" s="1"/>
  <c r="D242" i="1"/>
  <c r="D243" i="1" s="1"/>
  <c r="E242" i="1" l="1"/>
  <c r="N242" i="1"/>
  <c r="N243" i="1" l="1"/>
  <c r="E243" i="1"/>
  <c r="C246" i="1"/>
  <c r="E246" i="1" s="1"/>
  <c r="C247" i="1" l="1"/>
  <c r="E247" i="1" l="1"/>
  <c r="D253" i="1"/>
  <c r="C253" i="1"/>
  <c r="D252" i="1"/>
  <c r="E253" i="1" l="1"/>
  <c r="D254" i="1"/>
  <c r="C252" i="1" l="1"/>
  <c r="E252" i="1" l="1"/>
  <c r="C254" i="1"/>
  <c r="N254" i="1" l="1"/>
  <c r="E254" i="1"/>
  <c r="C257" i="1"/>
  <c r="C312" i="1" s="1"/>
  <c r="D257" i="1"/>
  <c r="C256" i="1"/>
  <c r="N256" i="1"/>
  <c r="D256" i="1"/>
  <c r="C258" i="1"/>
  <c r="C313" i="1" s="1"/>
  <c r="D312" i="1" l="1"/>
  <c r="E312" i="1" s="1"/>
  <c r="E257" i="1"/>
  <c r="E256" i="1"/>
  <c r="C259" i="1"/>
  <c r="D258" i="1"/>
  <c r="N258" i="1"/>
  <c r="E258" i="1" l="1"/>
  <c r="D313" i="1"/>
  <c r="E313" i="1" s="1"/>
  <c r="D259" i="1"/>
  <c r="N259" i="1" l="1"/>
  <c r="E259" i="1"/>
  <c r="C264" i="1"/>
  <c r="N264" i="1"/>
  <c r="D264" i="1"/>
  <c r="C265" i="1" l="1"/>
  <c r="C311" i="1"/>
  <c r="E264" i="1"/>
  <c r="D311" i="1"/>
  <c r="D265" i="1"/>
  <c r="N265" i="1"/>
  <c r="D267" i="1"/>
  <c r="D268" i="1" s="1"/>
  <c r="E311" i="1" l="1"/>
  <c r="D314" i="1"/>
  <c r="E265" i="1"/>
  <c r="N267" i="1"/>
  <c r="N268" i="1" s="1"/>
  <c r="C267" i="1"/>
  <c r="C268" i="1" s="1"/>
  <c r="E267" i="1" l="1"/>
  <c r="E268" i="1" s="1"/>
  <c r="C314" i="1"/>
  <c r="E314" i="1" s="1"/>
  <c r="C273" i="1"/>
  <c r="C274" i="1" s="1"/>
  <c r="D273" i="1" l="1"/>
  <c r="D274" i="1" s="1"/>
  <c r="C276" i="1"/>
  <c r="C277" i="1" s="1"/>
  <c r="C278" i="1" s="1"/>
  <c r="N276" i="1" l="1"/>
  <c r="D276" i="1"/>
  <c r="E276" i="1" s="1"/>
  <c r="D277" i="1" l="1"/>
  <c r="D278" i="1" s="1"/>
  <c r="E278" i="1" s="1"/>
  <c r="E277" i="1" l="1"/>
  <c r="N277" i="1"/>
  <c r="N221" i="1" l="1"/>
  <c r="C221" i="1"/>
  <c r="E221" i="1" l="1"/>
  <c r="C308" i="1"/>
  <c r="C315" i="1" s="1"/>
  <c r="C222" i="1"/>
  <c r="N222" i="1" l="1"/>
  <c r="E222" i="1"/>
  <c r="C226" i="1"/>
  <c r="E226" i="1" l="1"/>
  <c r="N226" i="1"/>
  <c r="N305" i="1" l="1"/>
  <c r="C123" i="1"/>
  <c r="C126" i="1" s="1"/>
  <c r="C152" i="1" s="1"/>
  <c r="C305" i="1" s="1"/>
  <c r="N123" i="1"/>
  <c r="D123" i="1"/>
  <c r="D126" i="1" s="1"/>
  <c r="E126" i="1" l="1"/>
  <c r="D152" i="1"/>
  <c r="E123" i="1"/>
  <c r="D59" i="1"/>
  <c r="E59" i="1" s="1"/>
  <c r="E152" i="1" l="1"/>
  <c r="D308" i="1"/>
  <c r="E308" i="1" s="1"/>
  <c r="D61" i="1"/>
  <c r="D90" i="1" l="1"/>
  <c r="D305" i="1" s="1"/>
  <c r="D315" i="1"/>
  <c r="E315" i="1" s="1"/>
  <c r="E61" i="1"/>
  <c r="E90" i="1" l="1"/>
  <c r="E305" i="1"/>
</calcChain>
</file>

<file path=xl/sharedStrings.xml><?xml version="1.0" encoding="utf-8"?>
<sst xmlns="http://schemas.openxmlformats.org/spreadsheetml/2006/main" count="337" uniqueCount="139">
  <si>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</si>
  <si>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</si>
  <si>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</si>
  <si>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</si>
  <si>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</si>
  <si>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</si>
  <si>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</si>
  <si>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</si>
  <si>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</si>
  <si>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</si>
  <si>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</si>
  <si>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</si>
  <si>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</si>
  <si>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</si>
  <si>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</si>
  <si>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</si>
  <si>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</si>
  <si>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</si>
  <si>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</si>
  <si>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</si>
  <si>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</si>
  <si>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</si>
  <si>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</si>
  <si>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</si>
  <si>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</si>
  <si>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</si>
  <si>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</si>
  <si>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</si>
  <si>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</si>
  <si>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</si>
  <si>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</si>
  <si>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</si>
  <si>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</si>
  <si>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</si>
  <si>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</si>
  <si>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</si>
  <si>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</si>
  <si>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</si>
  <si>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</si>
  <si>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</si>
  <si>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</si>
  <si>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</si>
  <si>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</si>
  <si>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</si>
  <si>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</si>
  <si>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</si>
  <si>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</si>
  <si>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</si>
  <si>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</si>
  <si>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</si>
  <si>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</si>
  <si>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</si>
  <si>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</si>
  <si>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</si>
  <si>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</si>
  <si>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</si>
  <si>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</si>
  <si>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</si>
  <si>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</si>
  <si>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</si>
  <si>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</si>
  <si>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</si>
  <si>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</si>
  <si>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</si>
  <si>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</si>
  <si>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</si>
  <si>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</si>
  <si>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</si>
  <si>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</si>
  <si>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</si>
  <si>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</si>
  <si>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</si>
  <si>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</si>
  <si>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</si>
  <si>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</si>
  <si>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</si>
  <si>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</si>
  <si>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</si>
  <si>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</si>
  <si>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</si>
  <si>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</si>
  <si>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</si>
  <si>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</si>
  <si>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</si>
  <si>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</si>
  <si>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</si>
  <si>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</si>
  <si>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</si>
  <si>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</si>
  <si>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</si>
  <si>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</si>
  <si>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</si>
  <si>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</si>
  <si>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</si>
  <si>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</si>
  <si>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</si>
  <si>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</si>
  <si>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</si>
  <si>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</si>
  <si>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</si>
  <si>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</si>
  <si>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</si>
  <si>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</si>
  <si>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</si>
  <si>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</si>
  <si>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</si>
  <si>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</si>
  <si>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</si>
  <si>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</si>
  <si>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</si>
  <si>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</si>
  <si>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</si>
  <si>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</si>
  <si>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</si>
  <si>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</si>
  <si>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</si>
  <si>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</si>
  <si>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</si>
  <si>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</si>
  <si>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</si>
  <si>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</si>
  <si>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</si>
  <si>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</si>
  <si>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</si>
  <si>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</si>
  <si>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</si>
  <si>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</si>
  <si>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</si>
  <si>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</si>
  <si>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</si>
  <si>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</si>
  <si>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</si>
  <si>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</si>
  <si>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</si>
  <si>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</si>
  <si>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</si>
  <si>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</si>
  <si>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Исполнение  муниципальных программ муниципального образования Кавказский район на 01.09. 2021  года (бюджетные средства)</t>
  </si>
  <si>
    <t>Уточненная сводная бюджетная роспись на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</si>
</sst>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zoomScale="69" zoomScaleNormal="69" workbookViewId="0">
      <pane xSplit="6" ySplit="10" topLeftCell="G330" activePane="bottomRight" state="frozen"/>
      <selection pane="topRight" activeCell="G1" sqref="G1"/>
      <selection pane="bottomLeft" activeCell="A11" sqref="A11"/>
      <selection pane="bottomRight" activeCell="B333" sqref="B333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3.710937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2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3" t="s">
        <v>137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t="14.25" customHeight="1" x14ac:dyDescent="0.25">
      <c r="E2" s="72" t="s">
        <v>106</v>
      </c>
      <c r="F2" s="73"/>
      <c r="G2" s="73"/>
      <c r="H2" s="73"/>
      <c r="I2" s="73"/>
      <c r="J2" s="73"/>
      <c r="K2" s="73"/>
    </row>
    <row r="3" spans="1:14" ht="19.5" customHeight="1" x14ac:dyDescent="0.25">
      <c r="A3" s="86" t="s">
        <v>0</v>
      </c>
      <c r="B3" s="86" t="s">
        <v>1</v>
      </c>
      <c r="C3" s="84" t="s">
        <v>138</v>
      </c>
      <c r="D3" s="84" t="s">
        <v>107</v>
      </c>
      <c r="E3" s="84" t="s">
        <v>16</v>
      </c>
      <c r="F3" s="81" t="s">
        <v>26</v>
      </c>
      <c r="G3" s="82"/>
      <c r="H3" s="83"/>
      <c r="I3" s="81" t="s">
        <v>27</v>
      </c>
      <c r="J3" s="82"/>
      <c r="K3" s="83"/>
      <c r="L3" s="81" t="s">
        <v>110</v>
      </c>
      <c r="M3" s="82"/>
      <c r="N3" s="83"/>
    </row>
    <row r="4" spans="1:14" ht="75" customHeight="1" x14ac:dyDescent="0.25">
      <c r="A4" s="87"/>
      <c r="B4" s="87"/>
      <c r="C4" s="85"/>
      <c r="D4" s="85"/>
      <c r="E4" s="85"/>
      <c r="F4" s="15" t="s">
        <v>138</v>
      </c>
      <c r="G4" s="15" t="s">
        <v>107</v>
      </c>
      <c r="H4" s="15" t="s">
        <v>117</v>
      </c>
      <c r="I4" s="15" t="s">
        <v>138</v>
      </c>
      <c r="J4" s="15" t="s">
        <v>107</v>
      </c>
      <c r="K4" s="15" t="s">
        <v>16</v>
      </c>
      <c r="L4" s="15" t="s">
        <v>138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69" t="s">
        <v>2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1"/>
    </row>
    <row r="7" spans="1:14" ht="15.75" customHeight="1" x14ac:dyDescent="0.25">
      <c r="A7" s="55" t="s">
        <v>28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</row>
    <row r="8" spans="1:14" ht="32.25" customHeight="1" x14ac:dyDescent="0.25">
      <c r="A8" s="60" t="s">
        <v>29</v>
      </c>
      <c r="B8" s="59"/>
      <c r="C8" s="34">
        <f>F8+I8+L8</f>
        <v>564202.6</v>
      </c>
      <c r="D8" s="34">
        <f>G8+J8+M8</f>
        <v>359987.3</v>
      </c>
      <c r="E8" s="34">
        <f>D8/C8*100</f>
        <v>63.804615576035985</v>
      </c>
      <c r="F8" s="16"/>
      <c r="G8" s="16"/>
      <c r="H8" s="34"/>
      <c r="I8" s="16">
        <v>382619.7</v>
      </c>
      <c r="J8" s="16">
        <v>251597.3</v>
      </c>
      <c r="K8" s="34">
        <f>J8/I8*100</f>
        <v>65.756493980837888</v>
      </c>
      <c r="L8" s="16">
        <v>181582.9</v>
      </c>
      <c r="M8" s="16">
        <v>108390</v>
      </c>
      <c r="N8" s="34">
        <f>M8/L8*100</f>
        <v>59.691744101454489</v>
      </c>
    </row>
    <row r="9" spans="1:14" x14ac:dyDescent="0.25">
      <c r="A9" s="74" t="s">
        <v>31</v>
      </c>
      <c r="B9" s="59"/>
      <c r="C9" s="35">
        <f>C8</f>
        <v>564202.6</v>
      </c>
      <c r="D9" s="35">
        <f>D8</f>
        <v>359987.3</v>
      </c>
      <c r="E9" s="35">
        <f>D9/C9*100</f>
        <v>63.804615576035985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382619.7</v>
      </c>
      <c r="J9" s="35">
        <f>J8</f>
        <v>251597.3</v>
      </c>
      <c r="K9" s="35">
        <f>J9/I9*100</f>
        <v>65.756493980837888</v>
      </c>
      <c r="L9" s="35">
        <f>L8</f>
        <v>181582.9</v>
      </c>
      <c r="M9" s="35">
        <f>M8</f>
        <v>108390</v>
      </c>
      <c r="N9" s="35">
        <f>M9/L9*100</f>
        <v>59.691744101454489</v>
      </c>
    </row>
    <row r="10" spans="1:14" ht="15.75" customHeight="1" x14ac:dyDescent="0.25">
      <c r="A10" s="55" t="s">
        <v>30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1:14" ht="31.5" customHeight="1" x14ac:dyDescent="0.25">
      <c r="A11" s="60" t="s">
        <v>120</v>
      </c>
      <c r="B11" s="59"/>
      <c r="C11" s="34">
        <f>I11+L11+F11</f>
        <v>746800.4</v>
      </c>
      <c r="D11" s="34">
        <f>J11+M11+G11</f>
        <v>458691.7</v>
      </c>
      <c r="E11" s="34">
        <f t="shared" ref="E11" si="2">D11/C11*100</f>
        <v>61.420923181080248</v>
      </c>
      <c r="F11" s="16">
        <v>93330</v>
      </c>
      <c r="G11" s="16">
        <v>51780.2</v>
      </c>
      <c r="H11" s="34">
        <f>G11/F11*100</f>
        <v>55.480767170256073</v>
      </c>
      <c r="I11" s="16">
        <v>503296.8</v>
      </c>
      <c r="J11" s="16">
        <v>324177.09999999998</v>
      </c>
      <c r="K11" s="34">
        <f t="shared" ref="K11" si="3">J11/I11*100</f>
        <v>64.410721466935598</v>
      </c>
      <c r="L11" s="16">
        <v>150173.6</v>
      </c>
      <c r="M11" s="16">
        <v>82734.399999999994</v>
      </c>
      <c r="N11" s="34">
        <f t="shared" ref="N11:N12" si="4">M11/L11*100</f>
        <v>55.092506272740337</v>
      </c>
    </row>
    <row r="12" spans="1:14" x14ac:dyDescent="0.25">
      <c r="A12" s="74" t="s">
        <v>31</v>
      </c>
      <c r="B12" s="62"/>
      <c r="C12" s="35">
        <f>C11</f>
        <v>746800.4</v>
      </c>
      <c r="D12" s="35">
        <f t="shared" ref="D12:M12" si="5">D11</f>
        <v>458691.7</v>
      </c>
      <c r="E12" s="35">
        <f t="shared" si="5"/>
        <v>61.420923181080248</v>
      </c>
      <c r="F12" s="35">
        <f t="shared" si="5"/>
        <v>93330</v>
      </c>
      <c r="G12" s="35">
        <f t="shared" si="5"/>
        <v>51780.2</v>
      </c>
      <c r="H12" s="35">
        <f t="shared" si="5"/>
        <v>55.480767170256073</v>
      </c>
      <c r="I12" s="35">
        <f t="shared" si="5"/>
        <v>503296.8</v>
      </c>
      <c r="J12" s="35">
        <f t="shared" si="5"/>
        <v>324177.09999999998</v>
      </c>
      <c r="K12" s="35">
        <f t="shared" si="5"/>
        <v>64.410721466935598</v>
      </c>
      <c r="L12" s="35">
        <f t="shared" si="5"/>
        <v>150173.6</v>
      </c>
      <c r="M12" s="35">
        <f t="shared" si="5"/>
        <v>82734.399999999994</v>
      </c>
      <c r="N12" s="35">
        <f t="shared" si="4"/>
        <v>55.092506272740337</v>
      </c>
    </row>
    <row r="13" spans="1:14" ht="15.75" customHeight="1" x14ac:dyDescent="0.25">
      <c r="A13" s="63" t="s">
        <v>32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/>
    </row>
    <row r="14" spans="1:14" ht="27.75" customHeight="1" x14ac:dyDescent="0.25">
      <c r="A14" s="58" t="s">
        <v>29</v>
      </c>
      <c r="B14" s="59"/>
      <c r="C14" s="34">
        <f>I14+L14+F14</f>
        <v>53374.799999999996</v>
      </c>
      <c r="D14" s="34">
        <f>J14+M14+G14</f>
        <v>32311.7</v>
      </c>
      <c r="E14" s="34">
        <f t="shared" ref="E14:E15" si="6">D14/C14*100</f>
        <v>60.537369695062097</v>
      </c>
      <c r="F14" s="16"/>
      <c r="G14" s="16"/>
      <c r="H14" s="34"/>
      <c r="I14" s="16">
        <v>383.1</v>
      </c>
      <c r="J14" s="16">
        <v>300</v>
      </c>
      <c r="K14" s="34">
        <f t="shared" ref="K14:K15" si="7">J14/I14*100</f>
        <v>78.308535630383702</v>
      </c>
      <c r="L14" s="16">
        <v>52991.7</v>
      </c>
      <c r="M14" s="16">
        <v>32011.7</v>
      </c>
      <c r="N14" s="34">
        <f>M14/L14*100</f>
        <v>60.408894223057573</v>
      </c>
    </row>
    <row r="15" spans="1:14" x14ac:dyDescent="0.25">
      <c r="A15" s="61" t="s">
        <v>31</v>
      </c>
      <c r="B15" s="62"/>
      <c r="C15" s="35">
        <f>C14</f>
        <v>53374.799999999996</v>
      </c>
      <c r="D15" s="35">
        <f>D14</f>
        <v>32311.7</v>
      </c>
      <c r="E15" s="35">
        <f t="shared" si="6"/>
        <v>60.537369695062097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300</v>
      </c>
      <c r="K15" s="35">
        <f t="shared" si="7"/>
        <v>78.308535630383702</v>
      </c>
      <c r="L15" s="35">
        <f>SUM(L14)</f>
        <v>52991.7</v>
      </c>
      <c r="M15" s="35">
        <f>SUM(M14)</f>
        <v>32011.7</v>
      </c>
      <c r="N15" s="35">
        <f>M15/L15*100</f>
        <v>60.408894223057573</v>
      </c>
    </row>
    <row r="16" spans="1:14" ht="15.75" customHeight="1" x14ac:dyDescent="0.25">
      <c r="A16" s="63" t="s">
        <v>33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/>
    </row>
    <row r="17" spans="1:16" ht="30.75" customHeight="1" x14ac:dyDescent="0.25">
      <c r="A17" s="58" t="s">
        <v>29</v>
      </c>
      <c r="B17" s="92"/>
      <c r="C17" s="34">
        <f>I17+L17+F17</f>
        <v>7401.7</v>
      </c>
      <c r="D17" s="34">
        <f>J17+M17+G17</f>
        <v>4436.1000000000004</v>
      </c>
      <c r="E17" s="34">
        <f t="shared" ref="E17:E18" si="10">D17/C17*100</f>
        <v>59.933528783928026</v>
      </c>
      <c r="F17" s="16"/>
      <c r="G17" s="16"/>
      <c r="H17" s="34"/>
      <c r="I17" s="16"/>
      <c r="J17" s="16"/>
      <c r="K17" s="34"/>
      <c r="L17" s="16">
        <v>7401.7</v>
      </c>
      <c r="M17" s="16">
        <v>4436.1000000000004</v>
      </c>
      <c r="N17" s="34">
        <f>M17/L17*100</f>
        <v>59.933528783928026</v>
      </c>
    </row>
    <row r="18" spans="1:16" x14ac:dyDescent="0.25">
      <c r="A18" s="90" t="s">
        <v>31</v>
      </c>
      <c r="B18" s="90"/>
      <c r="C18" s="35">
        <f t="shared" ref="C18:D18" si="11">C17</f>
        <v>7401.7</v>
      </c>
      <c r="D18" s="35">
        <f t="shared" si="11"/>
        <v>4436.1000000000004</v>
      </c>
      <c r="E18" s="35">
        <f t="shared" si="10"/>
        <v>59.933528783928026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7401.7</v>
      </c>
      <c r="M18" s="35">
        <f t="shared" si="13"/>
        <v>4436.1000000000004</v>
      </c>
      <c r="N18" s="35">
        <f>M18/L18*100</f>
        <v>59.933528783928026</v>
      </c>
    </row>
    <row r="19" spans="1:16" ht="15.75" customHeight="1" x14ac:dyDescent="0.25">
      <c r="A19" s="63" t="s">
        <v>34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/>
    </row>
    <row r="20" spans="1:16" ht="30" customHeight="1" x14ac:dyDescent="0.25">
      <c r="A20" s="77" t="s">
        <v>29</v>
      </c>
      <c r="B20" s="67"/>
      <c r="C20" s="34">
        <f>I20+L20+F20</f>
        <v>35655.699999999997</v>
      </c>
      <c r="D20" s="34">
        <f>J20+M20+G20</f>
        <v>21519.599999999999</v>
      </c>
      <c r="E20" s="34">
        <f t="shared" ref="E20:E21" si="14">D20/C20*100</f>
        <v>60.353884512153734</v>
      </c>
      <c r="F20" s="16"/>
      <c r="G20" s="16"/>
      <c r="H20" s="34"/>
      <c r="I20" s="16">
        <v>12547.6</v>
      </c>
      <c r="J20" s="16">
        <v>7734.2</v>
      </c>
      <c r="K20" s="34">
        <f t="shared" ref="K20:K21" si="15">J20/I20*100</f>
        <v>61.638879148203642</v>
      </c>
      <c r="L20" s="16">
        <v>23108.1</v>
      </c>
      <c r="M20" s="16">
        <v>13785.4</v>
      </c>
      <c r="N20" s="34">
        <f>M20/L20*100</f>
        <v>59.65613789104254</v>
      </c>
    </row>
    <row r="21" spans="1:16" x14ac:dyDescent="0.25">
      <c r="A21" s="76" t="s">
        <v>31</v>
      </c>
      <c r="B21" s="91"/>
      <c r="C21" s="35">
        <f t="shared" ref="C21:D21" si="16">C20</f>
        <v>35655.699999999997</v>
      </c>
      <c r="D21" s="35">
        <f t="shared" si="16"/>
        <v>21519.599999999999</v>
      </c>
      <c r="E21" s="35">
        <f t="shared" si="14"/>
        <v>60.353884512153734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12547.6</v>
      </c>
      <c r="J21" s="35">
        <f t="shared" si="18"/>
        <v>7734.2</v>
      </c>
      <c r="K21" s="37">
        <f t="shared" si="15"/>
        <v>61.638879148203642</v>
      </c>
      <c r="L21" s="35">
        <f t="shared" si="18"/>
        <v>23108.1</v>
      </c>
      <c r="M21" s="35">
        <f t="shared" si="18"/>
        <v>13785.4</v>
      </c>
      <c r="N21" s="35">
        <f>M21/L21*100</f>
        <v>59.65613789104254</v>
      </c>
    </row>
    <row r="22" spans="1:16" ht="15.75" hidden="1" customHeight="1" x14ac:dyDescent="0.25">
      <c r="A22" s="63" t="s">
        <v>113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5"/>
    </row>
    <row r="23" spans="1:16" ht="30.75" hidden="1" customHeight="1" x14ac:dyDescent="0.3">
      <c r="A23" s="77" t="s">
        <v>29</v>
      </c>
      <c r="B23" s="67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76" t="s">
        <v>31</v>
      </c>
      <c r="B24" s="91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63" t="s">
        <v>35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5"/>
    </row>
    <row r="26" spans="1:16" ht="30.75" customHeight="1" x14ac:dyDescent="0.25">
      <c r="A26" s="77" t="s">
        <v>29</v>
      </c>
      <c r="B26" s="67"/>
      <c r="C26" s="34">
        <f>I26+L26+F26</f>
        <v>4290.8</v>
      </c>
      <c r="D26" s="34">
        <f>J26+M26+G26</f>
        <v>2389.1999999999998</v>
      </c>
      <c r="E26" s="34">
        <f t="shared" ref="E26:E27" si="23">D26/C26*100</f>
        <v>55.681924116714818</v>
      </c>
      <c r="F26" s="16"/>
      <c r="G26" s="16"/>
      <c r="H26" s="34"/>
      <c r="I26" s="16"/>
      <c r="J26" s="16"/>
      <c r="K26" s="34"/>
      <c r="L26" s="16">
        <v>4290.8</v>
      </c>
      <c r="M26" s="16">
        <v>2389.1999999999998</v>
      </c>
      <c r="N26" s="34">
        <f t="shared" ref="N26:N27" si="24">M26/L26*100</f>
        <v>55.681924116714818</v>
      </c>
    </row>
    <row r="27" spans="1:16" x14ac:dyDescent="0.25">
      <c r="A27" s="88" t="s">
        <v>31</v>
      </c>
      <c r="B27" s="89"/>
      <c r="C27" s="36">
        <f>C26</f>
        <v>4290.8</v>
      </c>
      <c r="D27" s="36">
        <f>D26</f>
        <v>2389.1999999999998</v>
      </c>
      <c r="E27" s="36">
        <f t="shared" si="23"/>
        <v>55.681924116714818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2389.1999999999998</v>
      </c>
      <c r="N27" s="39">
        <f t="shared" si="24"/>
        <v>55.681924116714818</v>
      </c>
    </row>
    <row r="28" spans="1:16" s="52" customFormat="1" ht="15.75" customHeight="1" x14ac:dyDescent="0.25">
      <c r="A28" s="63" t="s">
        <v>134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/>
      <c r="P28" s="53"/>
    </row>
    <row r="29" spans="1:16" s="52" customFormat="1" ht="15.75" customHeight="1" x14ac:dyDescent="0.25">
      <c r="A29" s="96" t="s">
        <v>29</v>
      </c>
      <c r="B29" s="96"/>
      <c r="C29" s="54">
        <f>I29+L29+F29</f>
        <v>225</v>
      </c>
      <c r="D29" s="54">
        <f>J29+M29+G29</f>
        <v>48.3</v>
      </c>
      <c r="E29" s="54">
        <f t="shared" ref="E29:E31" si="27">D29/C29*100</f>
        <v>21.466666666666665</v>
      </c>
      <c r="F29" s="54"/>
      <c r="G29" s="54"/>
      <c r="H29" s="54"/>
      <c r="I29" s="54"/>
      <c r="J29" s="54"/>
      <c r="K29" s="54"/>
      <c r="L29" s="22">
        <v>225</v>
      </c>
      <c r="M29" s="22">
        <v>48.3</v>
      </c>
      <c r="N29" s="16">
        <f t="shared" ref="N29:N31" si="28">M29/L29*100</f>
        <v>21.466666666666665</v>
      </c>
      <c r="P29" s="53"/>
    </row>
    <row r="30" spans="1:16" s="52" customFormat="1" ht="15.75" customHeight="1" x14ac:dyDescent="0.25">
      <c r="A30" s="88" t="s">
        <v>31</v>
      </c>
      <c r="B30" s="89"/>
      <c r="C30" s="54">
        <f>C29</f>
        <v>225</v>
      </c>
      <c r="D30" s="54">
        <f>D29</f>
        <v>48.3</v>
      </c>
      <c r="E30" s="54">
        <f t="shared" si="27"/>
        <v>21.466666666666665</v>
      </c>
      <c r="F30" s="54">
        <f t="shared" ref="F30:G30" si="29">F29</f>
        <v>0</v>
      </c>
      <c r="G30" s="54">
        <f t="shared" si="29"/>
        <v>0</v>
      </c>
      <c r="H30" s="54"/>
      <c r="I30" s="54">
        <f t="shared" ref="I30:J30" si="30">I29</f>
        <v>0</v>
      </c>
      <c r="J30" s="54">
        <f t="shared" si="30"/>
        <v>0</v>
      </c>
      <c r="K30" s="54"/>
      <c r="L30" s="22">
        <f>L29</f>
        <v>225</v>
      </c>
      <c r="M30" s="22">
        <f>M29</f>
        <v>48.3</v>
      </c>
      <c r="N30" s="16">
        <f t="shared" si="28"/>
        <v>21.466666666666665</v>
      </c>
      <c r="P30" s="53"/>
    </row>
    <row r="31" spans="1:16" s="3" customFormat="1" ht="15.75" customHeight="1" x14ac:dyDescent="0.25">
      <c r="A31" s="97" t="s">
        <v>53</v>
      </c>
      <c r="B31" s="98"/>
      <c r="C31" s="37">
        <f>C9+C12+C15+C18+C21+C24+C27+C30</f>
        <v>1411951</v>
      </c>
      <c r="D31" s="37">
        <f>D9+D12+D15+D18+D21+D24+D27+D30</f>
        <v>879383.89999999991</v>
      </c>
      <c r="E31" s="37">
        <f t="shared" si="27"/>
        <v>62.281474357112955</v>
      </c>
      <c r="F31" s="37">
        <f>F9+F12+F15+F18+F21+F24+F27+F30</f>
        <v>93330</v>
      </c>
      <c r="G31" s="37">
        <f>G9+G12+G15+G18+G21+G24+G27+G30</f>
        <v>51780.2</v>
      </c>
      <c r="H31" s="34">
        <f t="shared" ref="H31" si="31">G31/F31*100</f>
        <v>55.480767170256073</v>
      </c>
      <c r="I31" s="37">
        <f>I9+I12+I15+I18+I21+I24+I27+I30</f>
        <v>898847.2</v>
      </c>
      <c r="J31" s="37">
        <f>J9+J12+J15+J18+J21+J24+J27+J30</f>
        <v>583808.59999999986</v>
      </c>
      <c r="K31" s="37">
        <f t="shared" ref="K31" si="32">J31/I31*100</f>
        <v>64.950817002044374</v>
      </c>
      <c r="L31" s="37">
        <f>L9+L12+L15+L18+L21+L24+L27+L30</f>
        <v>419773.8</v>
      </c>
      <c r="M31" s="37">
        <f>M9+M12+M15+M18+M21+M24+M27+M30</f>
        <v>243795.1</v>
      </c>
      <c r="N31" s="37">
        <f t="shared" si="28"/>
        <v>58.077731387714046</v>
      </c>
      <c r="P31" s="4"/>
    </row>
    <row r="32" spans="1:16" ht="22.5" customHeight="1" x14ac:dyDescent="0.35">
      <c r="A32" s="7" t="s">
        <v>18</v>
      </c>
      <c r="B32" s="93" t="s">
        <v>3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/>
    </row>
    <row r="33" spans="1:14" ht="15.75" customHeight="1" x14ac:dyDescent="0.25">
      <c r="A33" s="55" t="s">
        <v>36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7"/>
    </row>
    <row r="34" spans="1:14" ht="15.6" hidden="1" x14ac:dyDescent="0.3">
      <c r="A34" s="60" t="s">
        <v>39</v>
      </c>
      <c r="B34" s="59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66" t="s">
        <v>37</v>
      </c>
      <c r="B35" s="67"/>
      <c r="C35" s="34">
        <f>I35+L35+F35</f>
        <v>85458.400000000009</v>
      </c>
      <c r="D35" s="34">
        <f>J35+M35+G35</f>
        <v>66355</v>
      </c>
      <c r="E35" s="34">
        <f t="shared" ref="E35:E36" si="33">D35/C35*100</f>
        <v>77.645965756438216</v>
      </c>
      <c r="F35" s="18">
        <v>11726.8</v>
      </c>
      <c r="G35" s="18">
        <v>8185.3</v>
      </c>
      <c r="H35" s="38">
        <f>G35/F35*100</f>
        <v>69.799945424156647</v>
      </c>
      <c r="I35" s="18">
        <v>73731.600000000006</v>
      </c>
      <c r="J35" s="18">
        <v>58169.7</v>
      </c>
      <c r="K35" s="34">
        <f t="shared" ref="K35:K36" si="34">J35/I35*100</f>
        <v>78.893852839216834</v>
      </c>
      <c r="L35" s="16"/>
      <c r="M35" s="16"/>
      <c r="N35" s="34"/>
    </row>
    <row r="36" spans="1:14" x14ac:dyDescent="0.25">
      <c r="A36" s="75" t="s">
        <v>40</v>
      </c>
      <c r="B36" s="67"/>
      <c r="C36" s="40">
        <f>C35+C34</f>
        <v>85458.400000000009</v>
      </c>
      <c r="D36" s="40">
        <f>D35+D34</f>
        <v>66355</v>
      </c>
      <c r="E36" s="35">
        <f t="shared" si="33"/>
        <v>77.645965756438216</v>
      </c>
      <c r="F36" s="40">
        <f>F35+F34</f>
        <v>11726.8</v>
      </c>
      <c r="G36" s="40">
        <f>G35+G34</f>
        <v>8185.3</v>
      </c>
      <c r="H36" s="38">
        <f>G36/F36*100</f>
        <v>69.799945424156647</v>
      </c>
      <c r="I36" s="40">
        <f>I35+I34</f>
        <v>73731.600000000006</v>
      </c>
      <c r="J36" s="40">
        <f>J35+J34</f>
        <v>58169.7</v>
      </c>
      <c r="K36" s="37">
        <f t="shared" si="34"/>
        <v>78.893852839216834</v>
      </c>
      <c r="L36" s="40">
        <f>L35+L34</f>
        <v>0</v>
      </c>
      <c r="M36" s="40">
        <f>M35+M34</f>
        <v>0</v>
      </c>
      <c r="N36" s="34"/>
    </row>
    <row r="37" spans="1:14" ht="30" customHeight="1" x14ac:dyDescent="0.25">
      <c r="A37" s="55" t="s">
        <v>38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</row>
    <row r="38" spans="1:14" x14ac:dyDescent="0.25">
      <c r="A38" s="60" t="s">
        <v>39</v>
      </c>
      <c r="B38" s="59"/>
      <c r="C38" s="34">
        <f>I38+L38+F38</f>
        <v>400</v>
      </c>
      <c r="D38" s="34">
        <f>J38+M38+G38</f>
        <v>300</v>
      </c>
      <c r="E38" s="34">
        <f t="shared" ref="E38:E39" si="35">D38/C38*100</f>
        <v>75</v>
      </c>
      <c r="F38" s="18"/>
      <c r="G38" s="18"/>
      <c r="H38" s="34"/>
      <c r="I38" s="18"/>
      <c r="J38" s="18"/>
      <c r="K38" s="34"/>
      <c r="L38" s="16">
        <v>400</v>
      </c>
      <c r="M38" s="16">
        <v>300</v>
      </c>
      <c r="N38" s="34">
        <f t="shared" ref="N38:N110" si="36">M38/L38*100</f>
        <v>75</v>
      </c>
    </row>
    <row r="39" spans="1:14" x14ac:dyDescent="0.25">
      <c r="A39" s="75" t="s">
        <v>40</v>
      </c>
      <c r="B39" s="67"/>
      <c r="C39" s="40">
        <f>C38</f>
        <v>400</v>
      </c>
      <c r="D39" s="40">
        <f>D38</f>
        <v>300</v>
      </c>
      <c r="E39" s="35">
        <f t="shared" si="35"/>
        <v>75</v>
      </c>
      <c r="F39" s="40">
        <f t="shared" ref="F39:G39" si="37">F38</f>
        <v>0</v>
      </c>
      <c r="G39" s="40">
        <f t="shared" si="37"/>
        <v>0</v>
      </c>
      <c r="H39" s="34"/>
      <c r="I39" s="40">
        <f t="shared" ref="I39:J39" si="38">I38</f>
        <v>0</v>
      </c>
      <c r="J39" s="40">
        <f t="shared" si="38"/>
        <v>0</v>
      </c>
      <c r="K39" s="35"/>
      <c r="L39" s="35">
        <f>L38</f>
        <v>400</v>
      </c>
      <c r="M39" s="35">
        <f>M38</f>
        <v>300</v>
      </c>
      <c r="N39" s="35">
        <f t="shared" si="36"/>
        <v>75</v>
      </c>
    </row>
    <row r="40" spans="1:14" ht="15.75" customHeight="1" x14ac:dyDescent="0.25">
      <c r="A40" s="55" t="s">
        <v>41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</row>
    <row r="41" spans="1:14" x14ac:dyDescent="0.25">
      <c r="A41" s="60" t="s">
        <v>39</v>
      </c>
      <c r="B41" s="59"/>
      <c r="C41" s="34">
        <f>I41+L41+F41</f>
        <v>12168.3</v>
      </c>
      <c r="D41" s="34">
        <f>J41+M41+G41</f>
        <v>6733.7</v>
      </c>
      <c r="E41" s="34">
        <f t="shared" ref="E41:E43" si="39">D41/C41*100</f>
        <v>55.338050508287928</v>
      </c>
      <c r="F41" s="18"/>
      <c r="G41" s="18"/>
      <c r="H41" s="34"/>
      <c r="I41" s="18">
        <v>12168.3</v>
      </c>
      <c r="J41" s="18">
        <v>6733.7</v>
      </c>
      <c r="K41" s="34">
        <f t="shared" ref="K41:K43" si="40">J41/I41*100</f>
        <v>55.338050508287928</v>
      </c>
      <c r="L41" s="16"/>
      <c r="M41" s="16"/>
      <c r="N41" s="34"/>
    </row>
    <row r="42" spans="1:14" ht="30.75" customHeight="1" x14ac:dyDescent="0.25">
      <c r="A42" s="60" t="s">
        <v>29</v>
      </c>
      <c r="B42" s="59"/>
      <c r="C42" s="34">
        <f>I42+L42+F42</f>
        <v>116270.39999999999</v>
      </c>
      <c r="D42" s="34">
        <f>J42+M42+G42</f>
        <v>71564.7</v>
      </c>
      <c r="E42" s="34">
        <f t="shared" si="39"/>
        <v>61.550231185237166</v>
      </c>
      <c r="F42" s="18"/>
      <c r="G42" s="18"/>
      <c r="H42" s="34"/>
      <c r="I42" s="18">
        <v>116270.39999999999</v>
      </c>
      <c r="J42" s="18">
        <v>71564.7</v>
      </c>
      <c r="K42" s="34">
        <f t="shared" si="40"/>
        <v>61.550231185237166</v>
      </c>
      <c r="L42" s="16"/>
      <c r="M42" s="16"/>
      <c r="N42" s="34"/>
    </row>
    <row r="43" spans="1:14" x14ac:dyDescent="0.25">
      <c r="A43" s="75" t="s">
        <v>40</v>
      </c>
      <c r="B43" s="67"/>
      <c r="C43" s="40">
        <f>C41+C42</f>
        <v>128438.7</v>
      </c>
      <c r="D43" s="40">
        <f>D41+D42</f>
        <v>78298.399999999994</v>
      </c>
      <c r="E43" s="35">
        <f t="shared" si="39"/>
        <v>60.961688338483647</v>
      </c>
      <c r="F43" s="40">
        <f t="shared" ref="F43:G43" si="41">F41+F42</f>
        <v>0</v>
      </c>
      <c r="G43" s="40">
        <f t="shared" si="41"/>
        <v>0</v>
      </c>
      <c r="H43" s="34"/>
      <c r="I43" s="40">
        <f t="shared" ref="I43:J43" si="42">I41+I42</f>
        <v>128438.7</v>
      </c>
      <c r="J43" s="40">
        <f t="shared" si="42"/>
        <v>78298.399999999994</v>
      </c>
      <c r="K43" s="35">
        <f t="shared" si="40"/>
        <v>60.961688338483647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55" t="s">
        <v>42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7"/>
    </row>
    <row r="45" spans="1:14" x14ac:dyDescent="0.25">
      <c r="A45" s="60" t="s">
        <v>39</v>
      </c>
      <c r="B45" s="59"/>
      <c r="C45" s="34">
        <f>I45+L45+F45</f>
        <v>2900</v>
      </c>
      <c r="D45" s="34">
        <f>J45+M45+G45</f>
        <v>1721.9</v>
      </c>
      <c r="E45" s="34">
        <f t="shared" ref="E45:E46" si="43">D45/C45*100</f>
        <v>59.375862068965525</v>
      </c>
      <c r="F45" s="18"/>
      <c r="G45" s="18"/>
      <c r="H45" s="34"/>
      <c r="I45" s="18"/>
      <c r="J45" s="18"/>
      <c r="K45" s="34"/>
      <c r="L45" s="16">
        <v>2900</v>
      </c>
      <c r="M45" s="16">
        <v>1721.9</v>
      </c>
      <c r="N45" s="34">
        <f t="shared" si="36"/>
        <v>59.375862068965525</v>
      </c>
    </row>
    <row r="46" spans="1:14" x14ac:dyDescent="0.25">
      <c r="A46" s="74" t="s">
        <v>40</v>
      </c>
      <c r="B46" s="59"/>
      <c r="C46" s="40">
        <f>C45</f>
        <v>2900</v>
      </c>
      <c r="D46" s="40">
        <f>D45</f>
        <v>1721.9</v>
      </c>
      <c r="E46" s="35">
        <f t="shared" si="43"/>
        <v>59.375862068965525</v>
      </c>
      <c r="F46" s="40">
        <f t="shared" ref="F46:G46" si="44">F45</f>
        <v>0</v>
      </c>
      <c r="G46" s="40">
        <f t="shared" si="44"/>
        <v>0</v>
      </c>
      <c r="H46" s="34"/>
      <c r="I46" s="40">
        <f t="shared" ref="I46:J46" si="45">I45</f>
        <v>0</v>
      </c>
      <c r="J46" s="40">
        <f t="shared" si="45"/>
        <v>0</v>
      </c>
      <c r="K46" s="34"/>
      <c r="L46" s="35">
        <f>L45</f>
        <v>2900</v>
      </c>
      <c r="M46" s="35">
        <f>M45</f>
        <v>1721.9</v>
      </c>
      <c r="N46" s="35">
        <f t="shared" si="36"/>
        <v>59.375862068965525</v>
      </c>
    </row>
    <row r="47" spans="1:14" ht="15.75" customHeight="1" x14ac:dyDescent="0.25">
      <c r="A47" s="55" t="s">
        <v>43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</row>
    <row r="48" spans="1:14" ht="15.6" hidden="1" x14ac:dyDescent="0.3">
      <c r="A48" s="60" t="s">
        <v>39</v>
      </c>
      <c r="B48" s="59"/>
      <c r="C48" s="16">
        <f>I48+L48+F48</f>
        <v>0</v>
      </c>
      <c r="D48" s="16">
        <f>J48+M48+G48</f>
        <v>0</v>
      </c>
      <c r="E48" s="16" t="e">
        <f t="shared" ref="E48:E56" si="46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6"/>
        <v>#DIV/0!</v>
      </c>
    </row>
    <row r="49" spans="1:14" ht="32.25" customHeight="1" x14ac:dyDescent="0.25">
      <c r="A49" s="60" t="s">
        <v>44</v>
      </c>
      <c r="B49" s="59"/>
      <c r="C49" s="34">
        <f t="shared" ref="C49:C51" si="47">I49+L49+F49</f>
        <v>825.3</v>
      </c>
      <c r="D49" s="34">
        <f t="shared" ref="D49:D51" si="48">J49+M49+G49</f>
        <v>0</v>
      </c>
      <c r="E49" s="34">
        <f t="shared" si="46"/>
        <v>0</v>
      </c>
      <c r="F49" s="18"/>
      <c r="G49" s="18"/>
      <c r="H49" s="34"/>
      <c r="I49" s="18"/>
      <c r="J49" s="18"/>
      <c r="K49" s="34"/>
      <c r="L49" s="16">
        <v>825.3</v>
      </c>
      <c r="M49" s="16">
        <v>0</v>
      </c>
      <c r="N49" s="34">
        <f t="shared" si="36"/>
        <v>0</v>
      </c>
    </row>
    <row r="50" spans="1:14" ht="30.75" customHeight="1" x14ac:dyDescent="0.25">
      <c r="A50" s="60" t="s">
        <v>133</v>
      </c>
      <c r="B50" s="59"/>
      <c r="C50" s="34">
        <f t="shared" si="47"/>
        <v>0</v>
      </c>
      <c r="D50" s="34">
        <f t="shared" si="48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60" t="s">
        <v>46</v>
      </c>
      <c r="B51" s="59"/>
      <c r="C51" s="34">
        <f t="shared" si="47"/>
        <v>0</v>
      </c>
      <c r="D51" s="34">
        <f t="shared" si="48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49">J51/I51*100</f>
        <v>#DIV/0!</v>
      </c>
      <c r="L51" s="16">
        <v>0</v>
      </c>
      <c r="M51" s="16">
        <v>0</v>
      </c>
      <c r="N51" s="16"/>
    </row>
    <row r="52" spans="1:14" x14ac:dyDescent="0.25">
      <c r="A52" s="74" t="s">
        <v>40</v>
      </c>
      <c r="B52" s="62"/>
      <c r="C52" s="40">
        <f>C48+C49+C50+C51</f>
        <v>825.3</v>
      </c>
      <c r="D52" s="40">
        <f>D48+D49+D50+D51</f>
        <v>0</v>
      </c>
      <c r="E52" s="35">
        <f t="shared" si="46"/>
        <v>0</v>
      </c>
      <c r="F52" s="40">
        <f t="shared" ref="F52:G52" si="50">F48+F49+F50+F51</f>
        <v>0</v>
      </c>
      <c r="G52" s="40">
        <f t="shared" si="50"/>
        <v>0</v>
      </c>
      <c r="H52" s="34"/>
      <c r="I52" s="40">
        <f t="shared" ref="I52:M52" si="51">I48+I49+I50+I51</f>
        <v>0</v>
      </c>
      <c r="J52" s="40">
        <f t="shared" si="51"/>
        <v>0</v>
      </c>
      <c r="K52" s="34"/>
      <c r="L52" s="40">
        <f t="shared" si="51"/>
        <v>825.3</v>
      </c>
      <c r="M52" s="40">
        <f t="shared" si="51"/>
        <v>0</v>
      </c>
      <c r="N52" s="35">
        <f t="shared" si="36"/>
        <v>0</v>
      </c>
    </row>
    <row r="53" spans="1:14" x14ac:dyDescent="0.25">
      <c r="A53" s="55" t="s">
        <v>118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9"/>
    </row>
    <row r="54" spans="1:14" x14ac:dyDescent="0.25">
      <c r="A54" s="60" t="s">
        <v>37</v>
      </c>
      <c r="B54" s="80"/>
      <c r="C54" s="34">
        <f t="shared" ref="C54:D54" si="52">I54+L54+F54</f>
        <v>1736</v>
      </c>
      <c r="D54" s="34">
        <f t="shared" si="52"/>
        <v>0</v>
      </c>
      <c r="E54" s="34">
        <f t="shared" si="46"/>
        <v>0</v>
      </c>
      <c r="F54" s="21"/>
      <c r="G54" s="21"/>
      <c r="H54" s="34"/>
      <c r="I54" s="21"/>
      <c r="J54" s="21"/>
      <c r="K54" s="34"/>
      <c r="L54" s="18">
        <v>1736</v>
      </c>
      <c r="M54" s="18">
        <v>0</v>
      </c>
      <c r="N54" s="37">
        <f t="shared" si="36"/>
        <v>0</v>
      </c>
    </row>
    <row r="55" spans="1:14" x14ac:dyDescent="0.25">
      <c r="A55" s="74" t="s">
        <v>40</v>
      </c>
      <c r="B55" s="80"/>
      <c r="C55" s="40">
        <f>C54</f>
        <v>1736</v>
      </c>
      <c r="D55" s="40">
        <f>D54</f>
        <v>0</v>
      </c>
      <c r="E55" s="34">
        <f t="shared" si="46"/>
        <v>0</v>
      </c>
      <c r="F55" s="40">
        <f t="shared" ref="F55:G55" si="53">F54</f>
        <v>0</v>
      </c>
      <c r="G55" s="40">
        <f t="shared" si="53"/>
        <v>0</v>
      </c>
      <c r="H55" s="34"/>
      <c r="I55" s="40">
        <f t="shared" ref="I55:J55" si="54">I54</f>
        <v>0</v>
      </c>
      <c r="J55" s="40">
        <f t="shared" si="54"/>
        <v>0</v>
      </c>
      <c r="K55" s="34"/>
      <c r="L55" s="40">
        <f t="shared" ref="L55:M55" si="55">L54</f>
        <v>1736</v>
      </c>
      <c r="M55" s="40">
        <f t="shared" si="55"/>
        <v>0</v>
      </c>
      <c r="N55" s="35">
        <f t="shared" si="36"/>
        <v>0</v>
      </c>
    </row>
    <row r="56" spans="1:14" x14ac:dyDescent="0.25">
      <c r="A56" s="74" t="s">
        <v>53</v>
      </c>
      <c r="B56" s="59"/>
      <c r="C56" s="41">
        <f>C36+C39+C43+C46+C52+C55</f>
        <v>219758.4</v>
      </c>
      <c r="D56" s="41">
        <f>D36+D39+D43+D46+D52+D55</f>
        <v>146675.29999999999</v>
      </c>
      <c r="E56" s="37">
        <f t="shared" si="46"/>
        <v>66.743887833184075</v>
      </c>
      <c r="F56" s="41">
        <f t="shared" ref="F56:G56" si="56">F36+F39+F43+F46+F52+F55</f>
        <v>11726.8</v>
      </c>
      <c r="G56" s="41">
        <f t="shared" si="56"/>
        <v>8185.3</v>
      </c>
      <c r="H56" s="38">
        <f>G56/F56*100</f>
        <v>69.799945424156647</v>
      </c>
      <c r="I56" s="41">
        <f t="shared" ref="I56:J56" si="57">I36+I39+I43+I46+I52+I55</f>
        <v>202170.3</v>
      </c>
      <c r="J56" s="41">
        <f t="shared" si="57"/>
        <v>136468.09999999998</v>
      </c>
      <c r="K56" s="37">
        <f t="shared" ref="K56" si="58">J56/I56*100</f>
        <v>67.501556855779498</v>
      </c>
      <c r="L56" s="41">
        <f t="shared" ref="L56:M56" si="59">L36+L39+L43+L46+L52+L55</f>
        <v>5861.3</v>
      </c>
      <c r="M56" s="41">
        <f t="shared" si="59"/>
        <v>2021.9</v>
      </c>
      <c r="N56" s="37">
        <f t="shared" si="36"/>
        <v>34.495760326207495</v>
      </c>
    </row>
    <row r="57" spans="1:14" ht="33" customHeight="1" x14ac:dyDescent="0.35">
      <c r="A57" s="8" t="s">
        <v>19</v>
      </c>
      <c r="B57" s="69" t="s">
        <v>4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1"/>
    </row>
    <row r="58" spans="1:14" ht="15.75" customHeight="1" x14ac:dyDescent="0.25">
      <c r="A58" s="55" t="s">
        <v>47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</row>
    <row r="59" spans="1:14" x14ac:dyDescent="0.25">
      <c r="A59" s="60" t="s">
        <v>39</v>
      </c>
      <c r="B59" s="59"/>
      <c r="C59" s="34">
        <f t="shared" ref="C59:C60" si="60">I59+L59+F59</f>
        <v>5000</v>
      </c>
      <c r="D59" s="34">
        <f t="shared" ref="D59:D60" si="61">J59+M59+G59</f>
        <v>0</v>
      </c>
      <c r="E59" s="34">
        <f t="shared" ref="E59:E61" si="62">D59/C59*100</f>
        <v>0</v>
      </c>
      <c r="F59" s="18"/>
      <c r="G59" s="18"/>
      <c r="H59" s="34"/>
      <c r="I59" s="18"/>
      <c r="J59" s="18"/>
      <c r="K59" s="34"/>
      <c r="L59" s="16">
        <v>5000</v>
      </c>
      <c r="M59" s="16">
        <v>0</v>
      </c>
      <c r="N59" s="34">
        <f t="shared" si="36"/>
        <v>0</v>
      </c>
    </row>
    <row r="60" spans="1:14" x14ac:dyDescent="0.25">
      <c r="A60" s="60" t="s">
        <v>44</v>
      </c>
      <c r="B60" s="59"/>
      <c r="C60" s="34">
        <f t="shared" si="60"/>
        <v>0</v>
      </c>
      <c r="D60" s="34">
        <f t="shared" si="61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x14ac:dyDescent="0.25">
      <c r="A61" s="75" t="s">
        <v>40</v>
      </c>
      <c r="B61" s="67"/>
      <c r="C61" s="40">
        <f>C59+C60</f>
        <v>5000</v>
      </c>
      <c r="D61" s="40">
        <f>D59+D60</f>
        <v>0</v>
      </c>
      <c r="E61" s="35">
        <f t="shared" si="62"/>
        <v>0</v>
      </c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5000</v>
      </c>
      <c r="M61" s="40">
        <f>SUM(M59:M60)</f>
        <v>0</v>
      </c>
      <c r="N61" s="35">
        <f t="shared" si="36"/>
        <v>0</v>
      </c>
    </row>
    <row r="62" spans="1:14" ht="15.75" customHeight="1" x14ac:dyDescent="0.25">
      <c r="A62" s="55" t="s">
        <v>48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7"/>
    </row>
    <row r="63" spans="1:14" x14ac:dyDescent="0.25">
      <c r="A63" s="60" t="s">
        <v>39</v>
      </c>
      <c r="B63" s="59"/>
      <c r="C63" s="34">
        <f t="shared" ref="C63:D63" si="63">I63+L63+F63</f>
        <v>7402.9</v>
      </c>
      <c r="D63" s="34">
        <f t="shared" si="63"/>
        <v>542.4</v>
      </c>
      <c r="E63" s="34">
        <f t="shared" ref="E63:E68" si="64">D63/C63*100</f>
        <v>7.3268583933323432</v>
      </c>
      <c r="F63" s="18"/>
      <c r="G63" s="18"/>
      <c r="H63" s="34"/>
      <c r="I63" s="18">
        <v>4466</v>
      </c>
      <c r="J63" s="18">
        <v>0</v>
      </c>
      <c r="K63" s="34">
        <f t="shared" ref="K63" si="65">J63/I63*100</f>
        <v>0</v>
      </c>
      <c r="L63" s="16">
        <v>2936.9</v>
      </c>
      <c r="M63" s="16">
        <v>542.4</v>
      </c>
      <c r="N63" s="34">
        <f t="shared" si="36"/>
        <v>18.468453130852257</v>
      </c>
    </row>
    <row r="64" spans="1:14" ht="28.5" customHeight="1" x14ac:dyDescent="0.25">
      <c r="A64" s="60" t="s">
        <v>44</v>
      </c>
      <c r="B64" s="59"/>
      <c r="C64" s="34">
        <f t="shared" ref="C64" si="66">I64+L64+F64</f>
        <v>400</v>
      </c>
      <c r="D64" s="34">
        <f t="shared" ref="D64" si="67">J64+M64+G64</f>
        <v>300</v>
      </c>
      <c r="E64" s="34">
        <f t="shared" si="64"/>
        <v>75</v>
      </c>
      <c r="F64" s="19"/>
      <c r="G64" s="19"/>
      <c r="H64" s="34"/>
      <c r="I64" s="18"/>
      <c r="J64" s="18"/>
      <c r="K64" s="34"/>
      <c r="L64" s="16">
        <v>400</v>
      </c>
      <c r="M64" s="16">
        <v>300</v>
      </c>
      <c r="N64" s="34">
        <f t="shared" si="36"/>
        <v>75</v>
      </c>
    </row>
    <row r="65" spans="1:14" x14ac:dyDescent="0.25">
      <c r="A65" s="75" t="s">
        <v>40</v>
      </c>
      <c r="B65" s="67"/>
      <c r="C65" s="40">
        <f>C63+C64</f>
        <v>7802.9</v>
      </c>
      <c r="D65" s="40">
        <f>D63+D64</f>
        <v>842.4</v>
      </c>
      <c r="E65" s="35">
        <f t="shared" si="64"/>
        <v>10.795986107729178</v>
      </c>
      <c r="F65" s="40">
        <f t="shared" ref="F65:G65" si="68">F63+F64</f>
        <v>0</v>
      </c>
      <c r="G65" s="40">
        <f t="shared" si="68"/>
        <v>0</v>
      </c>
      <c r="H65" s="34"/>
      <c r="I65" s="40">
        <f t="shared" ref="I65:J65" si="69">I63+I64</f>
        <v>4466</v>
      </c>
      <c r="J65" s="40">
        <f t="shared" si="69"/>
        <v>0</v>
      </c>
      <c r="K65" s="35">
        <v>0</v>
      </c>
      <c r="L65" s="35">
        <f>SUM(L63:L64)</f>
        <v>3336.9</v>
      </c>
      <c r="M65" s="35">
        <f>SUM(M63:M64)</f>
        <v>842.4</v>
      </c>
      <c r="N65" s="35">
        <f t="shared" si="36"/>
        <v>25.244987862986601</v>
      </c>
    </row>
    <row r="66" spans="1:14" ht="15.75" customHeight="1" x14ac:dyDescent="0.25">
      <c r="A66" s="55" t="s">
        <v>79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7"/>
    </row>
    <row r="67" spans="1:14" x14ac:dyDescent="0.25">
      <c r="A67" s="60" t="s">
        <v>39</v>
      </c>
      <c r="B67" s="59"/>
      <c r="C67" s="34">
        <f t="shared" ref="C67" si="70">I67+L67+F67</f>
        <v>875.99999999999989</v>
      </c>
      <c r="D67" s="34">
        <f t="shared" ref="D67" si="71">J67+M67+G67</f>
        <v>875.8</v>
      </c>
      <c r="E67" s="34">
        <f t="shared" si="64"/>
        <v>99.977168949771695</v>
      </c>
      <c r="F67" s="18">
        <v>175.9</v>
      </c>
      <c r="G67" s="18">
        <v>175.8</v>
      </c>
      <c r="H67" s="38">
        <f t="shared" ref="H67:H68" si="72">G67/F67*100</f>
        <v>99.943149516770887</v>
      </c>
      <c r="I67" s="18">
        <v>270.89999999999998</v>
      </c>
      <c r="J67" s="18">
        <v>270.89999999999998</v>
      </c>
      <c r="K67" s="34">
        <v>0</v>
      </c>
      <c r="L67" s="16">
        <v>429.2</v>
      </c>
      <c r="M67" s="16">
        <v>429.1</v>
      </c>
      <c r="N67" s="34">
        <f t="shared" si="36"/>
        <v>99.976700838769816</v>
      </c>
    </row>
    <row r="68" spans="1:14" x14ac:dyDescent="0.25">
      <c r="A68" s="75" t="s">
        <v>40</v>
      </c>
      <c r="B68" s="67"/>
      <c r="C68" s="40">
        <f>C67</f>
        <v>875.99999999999989</v>
      </c>
      <c r="D68" s="40">
        <f>D67</f>
        <v>875.8</v>
      </c>
      <c r="E68" s="34">
        <f t="shared" si="64"/>
        <v>99.977168949771695</v>
      </c>
      <c r="F68" s="40">
        <f t="shared" ref="F68:G68" si="73">F67</f>
        <v>175.9</v>
      </c>
      <c r="G68" s="40">
        <f t="shared" si="73"/>
        <v>175.8</v>
      </c>
      <c r="H68" s="38">
        <f t="shared" si="72"/>
        <v>99.943149516770887</v>
      </c>
      <c r="I68" s="40">
        <f t="shared" ref="I68:J68" si="74">I67</f>
        <v>270.89999999999998</v>
      </c>
      <c r="J68" s="40">
        <f t="shared" si="74"/>
        <v>270.89999999999998</v>
      </c>
      <c r="K68" s="34">
        <v>0</v>
      </c>
      <c r="L68" s="35">
        <f>L67</f>
        <v>429.2</v>
      </c>
      <c r="M68" s="35">
        <f>M67</f>
        <v>429.1</v>
      </c>
      <c r="N68" s="35">
        <f t="shared" si="36"/>
        <v>99.976700838769816</v>
      </c>
    </row>
    <row r="69" spans="1:14" ht="15.75" hidden="1" customHeight="1" x14ac:dyDescent="0.25">
      <c r="A69" s="55" t="s">
        <v>49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7"/>
    </row>
    <row r="70" spans="1:14" ht="15.6" hidden="1" x14ac:dyDescent="0.3">
      <c r="A70" s="60" t="s">
        <v>39</v>
      </c>
      <c r="B70" s="59"/>
      <c r="C70" s="16">
        <f t="shared" ref="C70" si="75">I70+L70+F70</f>
        <v>0</v>
      </c>
      <c r="D70" s="16">
        <f t="shared" ref="D70" si="76">J70+M70+G70</f>
        <v>0</v>
      </c>
      <c r="E70" s="16" t="e">
        <f t="shared" ref="E70:E71" si="77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6"/>
        <v>#DIV/0!</v>
      </c>
    </row>
    <row r="71" spans="1:14" ht="16.149999999999999" hidden="1" x14ac:dyDescent="0.35">
      <c r="A71" s="74" t="s">
        <v>31</v>
      </c>
      <c r="B71" s="59"/>
      <c r="C71" s="19">
        <f>C70</f>
        <v>0</v>
      </c>
      <c r="D71" s="19">
        <f>D70</f>
        <v>0</v>
      </c>
      <c r="E71" s="17" t="e">
        <f t="shared" si="77"/>
        <v>#DIV/0!</v>
      </c>
      <c r="F71" s="19">
        <f t="shared" ref="F71:G71" si="78">F70</f>
        <v>0</v>
      </c>
      <c r="G71" s="19">
        <f t="shared" si="78"/>
        <v>0</v>
      </c>
      <c r="H71" s="17"/>
      <c r="I71" s="19">
        <f t="shared" ref="I71:J71" si="79">I70</f>
        <v>0</v>
      </c>
      <c r="J71" s="19">
        <f t="shared" si="79"/>
        <v>0</v>
      </c>
      <c r="K71" s="17"/>
      <c r="L71" s="17">
        <f>L70</f>
        <v>0</v>
      </c>
      <c r="M71" s="17">
        <f>M70</f>
        <v>0</v>
      </c>
      <c r="N71" s="17" t="e">
        <f t="shared" si="36"/>
        <v>#DIV/0!</v>
      </c>
    </row>
    <row r="72" spans="1:14" ht="33" customHeight="1" x14ac:dyDescent="0.25">
      <c r="A72" s="55" t="s">
        <v>50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7"/>
    </row>
    <row r="73" spans="1:14" ht="33" customHeight="1" x14ac:dyDescent="0.25">
      <c r="A73" s="60" t="s">
        <v>37</v>
      </c>
      <c r="B73" s="59"/>
      <c r="C73" s="34">
        <f t="shared" ref="C73" si="80">I73+L73+F73</f>
        <v>636.5</v>
      </c>
      <c r="D73" s="34">
        <f t="shared" ref="D73" si="81">J73+M73+G73</f>
        <v>420.7</v>
      </c>
      <c r="E73" s="34">
        <f t="shared" ref="E73:E74" si="82">D73/C73*100</f>
        <v>66.095836606441466</v>
      </c>
      <c r="F73" s="18"/>
      <c r="G73" s="18"/>
      <c r="H73" s="34"/>
      <c r="I73" s="18">
        <v>636.5</v>
      </c>
      <c r="J73" s="18">
        <v>420.7</v>
      </c>
      <c r="K73" s="34">
        <f t="shared" ref="K73:K74" si="83">J73/I73*100</f>
        <v>66.095836606441466</v>
      </c>
      <c r="L73" s="16">
        <v>0</v>
      </c>
      <c r="M73" s="16">
        <v>0</v>
      </c>
      <c r="N73" s="34"/>
    </row>
    <row r="74" spans="1:14" x14ac:dyDescent="0.25">
      <c r="A74" s="74" t="s">
        <v>31</v>
      </c>
      <c r="B74" s="62"/>
      <c r="C74" s="40">
        <f>C73</f>
        <v>636.5</v>
      </c>
      <c r="D74" s="40">
        <f>D73</f>
        <v>420.7</v>
      </c>
      <c r="E74" s="35">
        <f t="shared" si="82"/>
        <v>66.095836606441466</v>
      </c>
      <c r="F74" s="40">
        <f t="shared" ref="F74:G74" si="84">F73</f>
        <v>0</v>
      </c>
      <c r="G74" s="40">
        <f t="shared" si="84"/>
        <v>0</v>
      </c>
      <c r="H74" s="40"/>
      <c r="I74" s="40">
        <f t="shared" ref="I74:J74" si="85">I73</f>
        <v>636.5</v>
      </c>
      <c r="J74" s="40">
        <f t="shared" si="85"/>
        <v>420.7</v>
      </c>
      <c r="K74" s="35">
        <f t="shared" si="83"/>
        <v>66.095836606441466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55" t="s">
        <v>51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7"/>
    </row>
    <row r="76" spans="1:14" x14ac:dyDescent="0.25">
      <c r="A76" s="66" t="s">
        <v>39</v>
      </c>
      <c r="B76" s="67"/>
      <c r="C76" s="34">
        <f t="shared" ref="C76" si="86">I76+L76+F76</f>
        <v>660</v>
      </c>
      <c r="D76" s="34">
        <f t="shared" ref="D76" si="87">J76+M76+G76</f>
        <v>313</v>
      </c>
      <c r="E76" s="34">
        <f t="shared" ref="E76:E90" si="88">D76/C76*100</f>
        <v>47.424242424242422</v>
      </c>
      <c r="F76" s="16"/>
      <c r="G76" s="16"/>
      <c r="H76" s="34"/>
      <c r="I76" s="16"/>
      <c r="J76" s="16"/>
      <c r="K76" s="34"/>
      <c r="L76" s="16">
        <v>660</v>
      </c>
      <c r="M76" s="16">
        <v>313</v>
      </c>
      <c r="N76" s="34">
        <f t="shared" si="36"/>
        <v>47.424242424242422</v>
      </c>
    </row>
    <row r="77" spans="1:14" x14ac:dyDescent="0.25">
      <c r="A77" s="68" t="s">
        <v>31</v>
      </c>
      <c r="B77" s="68"/>
      <c r="C77" s="40">
        <f>C76</f>
        <v>660</v>
      </c>
      <c r="D77" s="40">
        <f>D76</f>
        <v>313</v>
      </c>
      <c r="E77" s="35">
        <f t="shared" si="88"/>
        <v>47.424242424242422</v>
      </c>
      <c r="F77" s="40">
        <f t="shared" ref="F77:G77" si="89">F76</f>
        <v>0</v>
      </c>
      <c r="G77" s="40">
        <f t="shared" si="89"/>
        <v>0</v>
      </c>
      <c r="H77" s="34"/>
      <c r="I77" s="35">
        <f t="shared" ref="I77:J77" si="90">I76</f>
        <v>0</v>
      </c>
      <c r="J77" s="35">
        <f t="shared" si="90"/>
        <v>0</v>
      </c>
      <c r="K77" s="34"/>
      <c r="L77" s="35">
        <f>L76</f>
        <v>660</v>
      </c>
      <c r="M77" s="35">
        <f>M76</f>
        <v>313</v>
      </c>
      <c r="N77" s="35">
        <f t="shared" si="36"/>
        <v>47.424242424242422</v>
      </c>
    </row>
    <row r="78" spans="1:14" ht="32.25" hidden="1" customHeight="1" x14ac:dyDescent="0.25">
      <c r="A78" s="63" t="s">
        <v>109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5"/>
    </row>
    <row r="79" spans="1:14" ht="16.149999999999999" hidden="1" x14ac:dyDescent="0.3">
      <c r="A79" s="66" t="s">
        <v>39</v>
      </c>
      <c r="B79" s="67"/>
      <c r="C79" s="16">
        <f t="shared" ref="C79" si="91">I79+L79+F79</f>
        <v>0</v>
      </c>
      <c r="D79" s="16">
        <f t="shared" ref="D79" si="92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68" t="s">
        <v>31</v>
      </c>
      <c r="B80" s="68"/>
      <c r="C80" s="19">
        <f>C79</f>
        <v>0</v>
      </c>
      <c r="D80" s="19">
        <f>D79</f>
        <v>0</v>
      </c>
      <c r="E80" s="22"/>
      <c r="F80" s="23">
        <f t="shared" ref="F80:G80" si="93">F79</f>
        <v>0</v>
      </c>
      <c r="G80" s="23">
        <f t="shared" si="93"/>
        <v>0</v>
      </c>
      <c r="H80" s="22">
        <v>0</v>
      </c>
      <c r="I80" s="23">
        <f t="shared" ref="I80:J80" si="94">I79</f>
        <v>0</v>
      </c>
      <c r="J80" s="23">
        <f t="shared" si="94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55" t="s">
        <v>119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100"/>
    </row>
    <row r="82" spans="1:14" x14ac:dyDescent="0.25">
      <c r="A82" s="77" t="s">
        <v>39</v>
      </c>
      <c r="B82" s="124"/>
      <c r="C82" s="34">
        <f t="shared" ref="C82:D82" si="95">I82+L82+F82</f>
        <v>1500</v>
      </c>
      <c r="D82" s="34">
        <f t="shared" si="95"/>
        <v>0</v>
      </c>
      <c r="E82" s="34">
        <f t="shared" ref="E82:E86" si="96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6"/>
        <v>0</v>
      </c>
    </row>
    <row r="83" spans="1:14" x14ac:dyDescent="0.25">
      <c r="A83" s="76" t="s">
        <v>40</v>
      </c>
      <c r="B83" s="101"/>
      <c r="C83" s="40">
        <f>C82</f>
        <v>1500</v>
      </c>
      <c r="D83" s="40">
        <f>D82</f>
        <v>0</v>
      </c>
      <c r="E83" s="34">
        <f t="shared" si="96"/>
        <v>0</v>
      </c>
      <c r="F83" s="40">
        <f t="shared" ref="F83:G83" si="97">F82</f>
        <v>0</v>
      </c>
      <c r="G83" s="40">
        <f t="shared" si="97"/>
        <v>0</v>
      </c>
      <c r="H83" s="34"/>
      <c r="I83" s="40">
        <f t="shared" ref="I83:J83" si="98">I82</f>
        <v>0</v>
      </c>
      <c r="J83" s="40">
        <f t="shared" si="98"/>
        <v>0</v>
      </c>
      <c r="K83" s="34"/>
      <c r="L83" s="40">
        <f t="shared" ref="L83:M83" si="99">L82</f>
        <v>1500</v>
      </c>
      <c r="M83" s="40">
        <f t="shared" si="99"/>
        <v>0</v>
      </c>
      <c r="N83" s="34">
        <f t="shared" si="36"/>
        <v>0</v>
      </c>
    </row>
    <row r="84" spans="1:14" x14ac:dyDescent="0.25">
      <c r="A84" s="55" t="s">
        <v>130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100"/>
    </row>
    <row r="85" spans="1:14" x14ac:dyDescent="0.25">
      <c r="A85" s="77" t="s">
        <v>39</v>
      </c>
      <c r="B85" s="101"/>
      <c r="C85" s="34">
        <f t="shared" ref="C85:D85" si="100">I85+L85+F85</f>
        <v>2059.3000000000002</v>
      </c>
      <c r="D85" s="34">
        <f t="shared" si="100"/>
        <v>143.6</v>
      </c>
      <c r="E85" s="34">
        <f t="shared" si="96"/>
        <v>6.9732433351138727</v>
      </c>
      <c r="F85" s="18"/>
      <c r="G85" s="18"/>
      <c r="H85" s="34"/>
      <c r="I85" s="18"/>
      <c r="J85" s="18"/>
      <c r="K85" s="34"/>
      <c r="L85" s="18">
        <v>2059.3000000000002</v>
      </c>
      <c r="M85" s="18">
        <v>143.6</v>
      </c>
      <c r="N85" s="34">
        <f t="shared" si="36"/>
        <v>6.9732433351138727</v>
      </c>
    </row>
    <row r="86" spans="1:14" x14ac:dyDescent="0.25">
      <c r="A86" s="76" t="s">
        <v>40</v>
      </c>
      <c r="B86" s="101"/>
      <c r="C86" s="35">
        <f>C85</f>
        <v>2059.3000000000002</v>
      </c>
      <c r="D86" s="35">
        <f>D85</f>
        <v>143.6</v>
      </c>
      <c r="E86" s="35">
        <f t="shared" si="96"/>
        <v>6.9732433351138727</v>
      </c>
      <c r="F86" s="35">
        <f t="shared" ref="F86:G86" si="101">F85</f>
        <v>0</v>
      </c>
      <c r="G86" s="35">
        <f t="shared" si="101"/>
        <v>0</v>
      </c>
      <c r="H86" s="34"/>
      <c r="I86" s="35">
        <f t="shared" ref="I86:J86" si="102">I85</f>
        <v>0</v>
      </c>
      <c r="J86" s="35">
        <f t="shared" si="102"/>
        <v>0</v>
      </c>
      <c r="K86" s="34"/>
      <c r="L86" s="35">
        <f t="shared" ref="L86:M86" si="103">L85</f>
        <v>2059.3000000000002</v>
      </c>
      <c r="M86" s="35">
        <f t="shared" si="103"/>
        <v>143.6</v>
      </c>
      <c r="N86" s="35">
        <f t="shared" si="36"/>
        <v>6.9732433351138727</v>
      </c>
    </row>
    <row r="87" spans="1:14" x14ac:dyDescent="0.25">
      <c r="A87" s="55" t="s">
        <v>132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100"/>
    </row>
    <row r="88" spans="1:14" x14ac:dyDescent="0.25">
      <c r="A88" s="60" t="s">
        <v>39</v>
      </c>
      <c r="B88" s="59"/>
      <c r="C88" s="34">
        <f t="shared" ref="C88:D88" si="104">I88+L88+F88</f>
        <v>4379.6000000000004</v>
      </c>
      <c r="D88" s="34">
        <f t="shared" si="104"/>
        <v>4379.6000000000004</v>
      </c>
      <c r="E88" s="34"/>
      <c r="F88" s="17"/>
      <c r="G88" s="17"/>
      <c r="H88" s="34"/>
      <c r="I88" s="20">
        <v>4379.6000000000004</v>
      </c>
      <c r="J88" s="20">
        <v>4379.6000000000004</v>
      </c>
      <c r="K88" s="34"/>
      <c r="L88" s="16">
        <v>0</v>
      </c>
      <c r="M88" s="16">
        <v>0</v>
      </c>
      <c r="N88" s="34"/>
    </row>
    <row r="89" spans="1:14" x14ac:dyDescent="0.25">
      <c r="A89" s="74" t="s">
        <v>40</v>
      </c>
      <c r="B89" s="80"/>
      <c r="C89" s="35">
        <f>C88</f>
        <v>4379.6000000000004</v>
      </c>
      <c r="D89" s="35">
        <f>D88</f>
        <v>4379.6000000000004</v>
      </c>
      <c r="E89" s="34"/>
      <c r="F89" s="35">
        <f t="shared" ref="F89:G89" si="105">F88</f>
        <v>0</v>
      </c>
      <c r="G89" s="35">
        <f t="shared" si="105"/>
        <v>0</v>
      </c>
      <c r="H89" s="34"/>
      <c r="I89" s="35">
        <f t="shared" ref="I89:J89" si="106">I88</f>
        <v>4379.6000000000004</v>
      </c>
      <c r="J89" s="35">
        <f t="shared" si="106"/>
        <v>4379.6000000000004</v>
      </c>
      <c r="K89" s="34"/>
      <c r="L89" s="35">
        <f t="shared" ref="L89:M89" si="107">L88</f>
        <v>0</v>
      </c>
      <c r="M89" s="35">
        <f t="shared" si="107"/>
        <v>0</v>
      </c>
      <c r="N89" s="34"/>
    </row>
    <row r="90" spans="1:14" x14ac:dyDescent="0.25">
      <c r="A90" s="76" t="s">
        <v>53</v>
      </c>
      <c r="B90" s="67"/>
      <c r="C90" s="44">
        <f>C61+C65+C68+C71+C74+C77+C80+C83+C86+C89</f>
        <v>22914.300000000003</v>
      </c>
      <c r="D90" s="44">
        <f>D61+D65+D68+D71+D74+D77+D80+D83+D86+D89</f>
        <v>6975.1</v>
      </c>
      <c r="E90" s="44">
        <f t="shared" si="88"/>
        <v>30.439943615995251</v>
      </c>
      <c r="F90" s="44">
        <f t="shared" ref="F90:G90" si="108">F61+F65+F68+F71+F74+F77+F80+F83+F86+F89</f>
        <v>175.9</v>
      </c>
      <c r="G90" s="44">
        <f t="shared" si="108"/>
        <v>175.8</v>
      </c>
      <c r="H90" s="44">
        <f>G90/F90*100</f>
        <v>99.943149516770887</v>
      </c>
      <c r="I90" s="44">
        <f t="shared" ref="I90:J90" si="109">I61+I65+I68+I71+I74+I77+I80+I83+I86+I89</f>
        <v>9753</v>
      </c>
      <c r="J90" s="44">
        <f t="shared" si="109"/>
        <v>5071.2000000000007</v>
      </c>
      <c r="K90" s="44">
        <f t="shared" ref="K90" si="110">J90/I90*100</f>
        <v>51.996308828052918</v>
      </c>
      <c r="L90" s="44">
        <f t="shared" ref="L90:M90" si="111">L61+L65+L68+L71+L74+L77+L80+L83+L86+L89</f>
        <v>12985.400000000001</v>
      </c>
      <c r="M90" s="44">
        <f t="shared" si="111"/>
        <v>1728.1</v>
      </c>
      <c r="N90" s="44">
        <f t="shared" si="36"/>
        <v>13.308022856438766</v>
      </c>
    </row>
    <row r="91" spans="1:14" ht="22.5" customHeight="1" x14ac:dyDescent="0.35">
      <c r="A91" s="9" t="s">
        <v>20</v>
      </c>
      <c r="B91" s="69" t="s">
        <v>5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1"/>
    </row>
    <row r="92" spans="1:14" ht="22.5" customHeight="1" x14ac:dyDescent="0.25">
      <c r="A92" s="63" t="s">
        <v>52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5"/>
    </row>
    <row r="93" spans="1:14" ht="22.5" customHeight="1" x14ac:dyDescent="0.25">
      <c r="A93" s="77" t="s">
        <v>39</v>
      </c>
      <c r="B93" s="67"/>
      <c r="C93" s="34">
        <f t="shared" ref="C93" si="112">I93+L93+F93</f>
        <v>2371.5</v>
      </c>
      <c r="D93" s="34">
        <f>J93+M93+G93</f>
        <v>9.6999999999999993</v>
      </c>
      <c r="E93" s="34">
        <f t="shared" ref="E93:E94" si="113">D93/C93*100</f>
        <v>0.40902382458359682</v>
      </c>
      <c r="F93" s="16"/>
      <c r="G93" s="16"/>
      <c r="H93" s="34"/>
      <c r="I93" s="16"/>
      <c r="J93" s="16"/>
      <c r="K93" s="34"/>
      <c r="L93" s="16">
        <v>2371.5</v>
      </c>
      <c r="M93" s="16">
        <v>9.6999999999999993</v>
      </c>
      <c r="N93" s="34">
        <f t="shared" si="36"/>
        <v>0.40902382458359682</v>
      </c>
    </row>
    <row r="94" spans="1:14" ht="15.75" customHeight="1" x14ac:dyDescent="0.25">
      <c r="A94" s="61" t="s">
        <v>40</v>
      </c>
      <c r="B94" s="62"/>
      <c r="C94" s="35">
        <f>C93</f>
        <v>2371.5</v>
      </c>
      <c r="D94" s="35">
        <f>D93</f>
        <v>9.6999999999999993</v>
      </c>
      <c r="E94" s="35">
        <f t="shared" si="113"/>
        <v>0.40902382458359682</v>
      </c>
      <c r="F94" s="35">
        <f t="shared" ref="F94:G94" si="114">F93</f>
        <v>0</v>
      </c>
      <c r="G94" s="35">
        <f t="shared" si="114"/>
        <v>0</v>
      </c>
      <c r="H94" s="34"/>
      <c r="I94" s="35">
        <f t="shared" ref="I94:M94" si="115">I93</f>
        <v>0</v>
      </c>
      <c r="J94" s="35">
        <f t="shared" si="115"/>
        <v>0</v>
      </c>
      <c r="K94" s="34"/>
      <c r="L94" s="35">
        <f t="shared" si="115"/>
        <v>2371.5</v>
      </c>
      <c r="M94" s="35">
        <f t="shared" si="115"/>
        <v>9.6999999999999993</v>
      </c>
      <c r="N94" s="35">
        <f t="shared" si="36"/>
        <v>0.40902382458359682</v>
      </c>
    </row>
    <row r="95" spans="1:14" ht="15.75" customHeight="1" x14ac:dyDescent="0.25">
      <c r="A95" s="63" t="s">
        <v>114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5"/>
    </row>
    <row r="96" spans="1:14" x14ac:dyDescent="0.25">
      <c r="A96" s="77" t="s">
        <v>39</v>
      </c>
      <c r="B96" s="67"/>
      <c r="C96" s="34">
        <f t="shared" ref="C96" si="116">I96+L96+F96</f>
        <v>20</v>
      </c>
      <c r="D96" s="34">
        <f t="shared" ref="D96" si="117">J96+M96+G96</f>
        <v>20</v>
      </c>
      <c r="E96" s="34">
        <f t="shared" ref="E96:E100" si="118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6"/>
        <v>100</v>
      </c>
    </row>
    <row r="97" spans="1:14" ht="34.5" customHeight="1" x14ac:dyDescent="0.25">
      <c r="A97" s="77" t="s">
        <v>44</v>
      </c>
      <c r="B97" s="67"/>
      <c r="C97" s="34">
        <f t="shared" ref="C97:C99" si="119">I97+L97+F97</f>
        <v>1700</v>
      </c>
      <c r="D97" s="34">
        <f t="shared" ref="D97:D99" si="120">J97+M97+G97</f>
        <v>270</v>
      </c>
      <c r="E97" s="34">
        <f t="shared" si="118"/>
        <v>15.882352941176469</v>
      </c>
      <c r="F97" s="16"/>
      <c r="G97" s="16"/>
      <c r="H97" s="34"/>
      <c r="I97" s="16"/>
      <c r="J97" s="16"/>
      <c r="K97" s="34"/>
      <c r="L97" s="16">
        <v>1700</v>
      </c>
      <c r="M97" s="16">
        <v>270</v>
      </c>
      <c r="N97" s="34">
        <f t="shared" si="36"/>
        <v>15.882352941176469</v>
      </c>
    </row>
    <row r="98" spans="1:14" ht="30.75" hidden="1" customHeight="1" x14ac:dyDescent="0.25">
      <c r="A98" s="60" t="s">
        <v>45</v>
      </c>
      <c r="B98" s="59"/>
      <c r="C98" s="34">
        <f t="shared" si="119"/>
        <v>0</v>
      </c>
      <c r="D98" s="34">
        <f t="shared" si="120"/>
        <v>0</v>
      </c>
      <c r="E98" s="34" t="e">
        <f t="shared" si="118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6"/>
        <v>#DIV/0!</v>
      </c>
    </row>
    <row r="99" spans="1:14" ht="35.25" hidden="1" customHeight="1" x14ac:dyDescent="0.25">
      <c r="A99" s="60" t="s">
        <v>46</v>
      </c>
      <c r="B99" s="59"/>
      <c r="C99" s="34">
        <f t="shared" si="119"/>
        <v>0</v>
      </c>
      <c r="D99" s="34">
        <f t="shared" si="120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6"/>
        <v>#DIV/0!</v>
      </c>
    </row>
    <row r="100" spans="1:14" ht="17.25" customHeight="1" x14ac:dyDescent="0.25">
      <c r="A100" s="74" t="s">
        <v>40</v>
      </c>
      <c r="B100" s="62"/>
      <c r="C100" s="35">
        <f>C96+C97+C98+C99</f>
        <v>1720</v>
      </c>
      <c r="D100" s="35">
        <f>D96+D97+D98+D99</f>
        <v>290</v>
      </c>
      <c r="E100" s="35">
        <f t="shared" si="118"/>
        <v>16.86046511627907</v>
      </c>
      <c r="F100" s="35">
        <f t="shared" ref="F100:G100" si="121">F96+F97+F98+F99</f>
        <v>0</v>
      </c>
      <c r="G100" s="35">
        <f t="shared" si="121"/>
        <v>0</v>
      </c>
      <c r="H100" s="34"/>
      <c r="I100" s="35">
        <f t="shared" ref="I100:J100" si="122">I96+I97+I98+I99</f>
        <v>0</v>
      </c>
      <c r="J100" s="35">
        <f t="shared" si="122"/>
        <v>0</v>
      </c>
      <c r="K100" s="34"/>
      <c r="L100" s="35">
        <f>SUM(L96:L99)</f>
        <v>1720</v>
      </c>
      <c r="M100" s="35">
        <f>SUM(M96:M99)</f>
        <v>290</v>
      </c>
      <c r="N100" s="35">
        <f t="shared" si="36"/>
        <v>16.86046511627907</v>
      </c>
    </row>
    <row r="101" spans="1:14" ht="19.5" customHeight="1" x14ac:dyDescent="0.25">
      <c r="A101" s="102" t="s">
        <v>111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4"/>
    </row>
    <row r="102" spans="1:14" ht="17.25" customHeight="1" x14ac:dyDescent="0.25">
      <c r="A102" s="77" t="s">
        <v>39</v>
      </c>
      <c r="B102" s="67"/>
      <c r="C102" s="34">
        <f t="shared" ref="C102:C103" si="123">I102+L102+F102</f>
        <v>0</v>
      </c>
      <c r="D102" s="34">
        <f t="shared" ref="D102:D103" si="124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77" t="s">
        <v>44</v>
      </c>
      <c r="B103" s="67"/>
      <c r="C103" s="34">
        <f t="shared" si="123"/>
        <v>1000</v>
      </c>
      <c r="D103" s="34">
        <f t="shared" si="124"/>
        <v>530.70000000000005</v>
      </c>
      <c r="E103" s="34">
        <f t="shared" ref="E103:E104" si="125">D103/C103*100</f>
        <v>53.070000000000007</v>
      </c>
      <c r="F103" s="17"/>
      <c r="G103" s="17"/>
      <c r="H103" s="34"/>
      <c r="I103" s="17"/>
      <c r="J103" s="17"/>
      <c r="K103" s="34"/>
      <c r="L103" s="16">
        <v>1000</v>
      </c>
      <c r="M103" s="16">
        <v>530.70000000000005</v>
      </c>
      <c r="N103" s="34">
        <f t="shared" si="36"/>
        <v>53.070000000000007</v>
      </c>
    </row>
    <row r="104" spans="1:14" ht="17.25" customHeight="1" x14ac:dyDescent="0.25">
      <c r="A104" s="74" t="s">
        <v>40</v>
      </c>
      <c r="B104" s="62"/>
      <c r="C104" s="35">
        <f>C102+C103</f>
        <v>1000</v>
      </c>
      <c r="D104" s="35">
        <f>D102+D103</f>
        <v>530.70000000000005</v>
      </c>
      <c r="E104" s="34">
        <f t="shared" si="125"/>
        <v>53.070000000000007</v>
      </c>
      <c r="F104" s="35">
        <f t="shared" ref="F104:G104" si="126">F102+F103</f>
        <v>0</v>
      </c>
      <c r="G104" s="35">
        <f t="shared" si="126"/>
        <v>0</v>
      </c>
      <c r="H104" s="34"/>
      <c r="I104" s="35">
        <f t="shared" ref="I104:J104" si="127">I102+I103</f>
        <v>0</v>
      </c>
      <c r="J104" s="35">
        <f t="shared" si="127"/>
        <v>0</v>
      </c>
      <c r="K104" s="34"/>
      <c r="L104" s="35">
        <f t="shared" ref="L104:N104" si="128">L102+L103</f>
        <v>1000</v>
      </c>
      <c r="M104" s="35">
        <f t="shared" si="128"/>
        <v>530.70000000000005</v>
      </c>
      <c r="N104" s="35">
        <f t="shared" si="128"/>
        <v>53.070000000000007</v>
      </c>
    </row>
    <row r="105" spans="1:14" ht="15.75" customHeight="1" x14ac:dyDescent="0.25">
      <c r="A105" s="76" t="s">
        <v>53</v>
      </c>
      <c r="B105" s="67"/>
      <c r="C105" s="37">
        <f>C94+C100+C104</f>
        <v>5091.5</v>
      </c>
      <c r="D105" s="37">
        <f>D94+D100+D104</f>
        <v>830.40000000000009</v>
      </c>
      <c r="E105" s="37">
        <f t="shared" ref="E105" si="129">D105/C105*100</f>
        <v>16.30953550034371</v>
      </c>
      <c r="F105" s="37">
        <f t="shared" ref="F105:G105" si="130">F94+F100+F104</f>
        <v>0</v>
      </c>
      <c r="G105" s="37">
        <f t="shared" si="130"/>
        <v>0</v>
      </c>
      <c r="H105" s="34"/>
      <c r="I105" s="37">
        <f t="shared" ref="I105:M105" si="131">I94+I100+I104</f>
        <v>0</v>
      </c>
      <c r="J105" s="37">
        <f t="shared" si="131"/>
        <v>0</v>
      </c>
      <c r="K105" s="34"/>
      <c r="L105" s="37">
        <f t="shared" si="131"/>
        <v>5091.5</v>
      </c>
      <c r="M105" s="37">
        <f t="shared" si="131"/>
        <v>830.40000000000009</v>
      </c>
      <c r="N105" s="37">
        <f t="shared" si="36"/>
        <v>16.30953550034371</v>
      </c>
    </row>
    <row r="106" spans="1:14" ht="16.5" customHeight="1" x14ac:dyDescent="0.35">
      <c r="A106" s="10" t="s">
        <v>21</v>
      </c>
      <c r="B106" s="69" t="s">
        <v>6</v>
      </c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1"/>
    </row>
    <row r="107" spans="1:14" ht="32.25" customHeight="1" x14ac:dyDescent="0.25">
      <c r="A107" s="55" t="s">
        <v>108</v>
      </c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7"/>
    </row>
    <row r="108" spans="1:14" s="2" customFormat="1" x14ac:dyDescent="0.25">
      <c r="A108" s="58" t="s">
        <v>39</v>
      </c>
      <c r="B108" s="59"/>
      <c r="C108" s="34">
        <f t="shared" ref="C108" si="132">I108+L108+F108</f>
        <v>15118.1</v>
      </c>
      <c r="D108" s="34">
        <f t="shared" ref="D108" si="133">J108+M108+G108</f>
        <v>8455.7000000000007</v>
      </c>
      <c r="E108" s="34">
        <f t="shared" ref="E108:E110" si="134">D108/C108*100</f>
        <v>55.930970161594388</v>
      </c>
      <c r="F108" s="16"/>
      <c r="G108" s="16"/>
      <c r="H108" s="34"/>
      <c r="I108" s="16"/>
      <c r="J108" s="16"/>
      <c r="K108" s="34"/>
      <c r="L108" s="16">
        <v>15118.1</v>
      </c>
      <c r="M108" s="16">
        <v>8455.7000000000007</v>
      </c>
      <c r="N108" s="34">
        <f t="shared" si="36"/>
        <v>55.930970161594388</v>
      </c>
    </row>
    <row r="109" spans="1:14" ht="30.75" hidden="1" customHeight="1" x14ac:dyDescent="0.25">
      <c r="A109" s="58" t="s">
        <v>54</v>
      </c>
      <c r="B109" s="59"/>
      <c r="C109" s="16">
        <v>0</v>
      </c>
      <c r="D109" s="16">
        <v>0</v>
      </c>
      <c r="E109" s="16" t="e">
        <f t="shared" si="134"/>
        <v>#DIV/0!</v>
      </c>
      <c r="F109" s="16"/>
      <c r="G109" s="16"/>
      <c r="H109" s="34"/>
      <c r="I109" s="16"/>
      <c r="J109" s="16"/>
      <c r="K109" s="34"/>
      <c r="L109" s="20">
        <f t="shared" ref="L109" si="135">C109-F109-I109</f>
        <v>0</v>
      </c>
      <c r="M109" s="16"/>
      <c r="N109" s="20" t="e">
        <f t="shared" si="36"/>
        <v>#DIV/0!</v>
      </c>
    </row>
    <row r="110" spans="1:14" x14ac:dyDescent="0.25">
      <c r="A110" s="76" t="s">
        <v>40</v>
      </c>
      <c r="B110" s="91"/>
      <c r="C110" s="35">
        <f>C108+C109</f>
        <v>15118.1</v>
      </c>
      <c r="D110" s="35">
        <f>D108+D109</f>
        <v>8455.7000000000007</v>
      </c>
      <c r="E110" s="35">
        <f t="shared" si="134"/>
        <v>55.930970161594388</v>
      </c>
      <c r="F110" s="35">
        <f t="shared" ref="F110:G110" si="136">F108+F109</f>
        <v>0</v>
      </c>
      <c r="G110" s="35">
        <f t="shared" si="136"/>
        <v>0</v>
      </c>
      <c r="H110" s="34"/>
      <c r="I110" s="35">
        <f t="shared" ref="I110:J110" si="137">I108+I109</f>
        <v>0</v>
      </c>
      <c r="J110" s="35">
        <f t="shared" si="137"/>
        <v>0</v>
      </c>
      <c r="K110" s="34"/>
      <c r="L110" s="35">
        <f>SUM(L108:L109)</f>
        <v>15118.1</v>
      </c>
      <c r="M110" s="35">
        <f>M108+M109</f>
        <v>8455.7000000000007</v>
      </c>
      <c r="N110" s="35">
        <f t="shared" si="36"/>
        <v>55.930970161594388</v>
      </c>
    </row>
    <row r="111" spans="1:14" ht="25.5" customHeight="1" x14ac:dyDescent="0.25">
      <c r="A111" s="63" t="s">
        <v>55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5"/>
    </row>
    <row r="112" spans="1:14" x14ac:dyDescent="0.25">
      <c r="A112" s="58" t="s">
        <v>39</v>
      </c>
      <c r="B112" s="59"/>
      <c r="C112" s="34">
        <f t="shared" ref="C112" si="138">I112+L112+F112</f>
        <v>9285.9</v>
      </c>
      <c r="D112" s="34">
        <f t="shared" ref="D112" si="139">J112+M112+G112</f>
        <v>5753.3</v>
      </c>
      <c r="E112" s="34">
        <f t="shared" ref="E112:E113" si="140">D112/C112*100</f>
        <v>61.957376237090642</v>
      </c>
      <c r="F112" s="16"/>
      <c r="G112" s="16"/>
      <c r="H112" s="34"/>
      <c r="I112" s="16"/>
      <c r="J112" s="16"/>
      <c r="K112" s="34"/>
      <c r="L112" s="16">
        <v>9285.9</v>
      </c>
      <c r="M112" s="16">
        <v>5753.3</v>
      </c>
      <c r="N112" s="34">
        <f t="shared" ref="N112:N168" si="141">M112/L112*100</f>
        <v>61.957376237090642</v>
      </c>
    </row>
    <row r="113" spans="1:14" x14ac:dyDescent="0.25">
      <c r="A113" s="61" t="s">
        <v>40</v>
      </c>
      <c r="B113" s="62"/>
      <c r="C113" s="35">
        <f>C112</f>
        <v>9285.9</v>
      </c>
      <c r="D113" s="35">
        <f>D112</f>
        <v>5753.3</v>
      </c>
      <c r="E113" s="35">
        <f t="shared" si="140"/>
        <v>61.957376237090642</v>
      </c>
      <c r="F113" s="35">
        <f t="shared" ref="F113:G113" si="142">F112</f>
        <v>0</v>
      </c>
      <c r="G113" s="35">
        <f t="shared" si="142"/>
        <v>0</v>
      </c>
      <c r="H113" s="34"/>
      <c r="I113" s="35">
        <f t="shared" ref="I113:J113" si="143">I112</f>
        <v>0</v>
      </c>
      <c r="J113" s="35">
        <f t="shared" si="143"/>
        <v>0</v>
      </c>
      <c r="K113" s="34"/>
      <c r="L113" s="35">
        <f>L112</f>
        <v>9285.9</v>
      </c>
      <c r="M113" s="35">
        <f>M112</f>
        <v>5753.3</v>
      </c>
      <c r="N113" s="35">
        <f t="shared" si="141"/>
        <v>61.957376237090642</v>
      </c>
    </row>
    <row r="114" spans="1:14" ht="34.5" customHeight="1" x14ac:dyDescent="0.25">
      <c r="A114" s="63" t="s">
        <v>56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5"/>
    </row>
    <row r="115" spans="1:14" ht="18.75" customHeight="1" x14ac:dyDescent="0.25">
      <c r="A115" s="58" t="s">
        <v>39</v>
      </c>
      <c r="B115" s="59"/>
      <c r="C115" s="34">
        <f t="shared" ref="C115" si="144">I115+L115+F115</f>
        <v>450</v>
      </c>
      <c r="D115" s="34">
        <f t="shared" ref="D115" si="145">J115+M115+G115</f>
        <v>176.6</v>
      </c>
      <c r="E115" s="34">
        <f t="shared" ref="E115:E118" si="146">D115/C115*100</f>
        <v>39.24444444444444</v>
      </c>
      <c r="F115" s="16"/>
      <c r="G115" s="16"/>
      <c r="H115" s="34"/>
      <c r="I115" s="16"/>
      <c r="J115" s="16"/>
      <c r="K115" s="34"/>
      <c r="L115" s="16">
        <v>450</v>
      </c>
      <c r="M115" s="16">
        <v>176.6</v>
      </c>
      <c r="N115" s="34">
        <f t="shared" si="141"/>
        <v>39.24444444444444</v>
      </c>
    </row>
    <row r="116" spans="1:14" ht="34.5" hidden="1" customHeight="1" x14ac:dyDescent="0.25">
      <c r="A116" s="60" t="s">
        <v>98</v>
      </c>
      <c r="B116" s="59"/>
      <c r="C116" s="34">
        <f t="shared" ref="C116" si="147">I116+L116+F116</f>
        <v>0</v>
      </c>
      <c r="D116" s="34">
        <f t="shared" ref="D116" si="148">J116+M116+G116</f>
        <v>0</v>
      </c>
      <c r="E116" s="34" t="e">
        <f t="shared" si="146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1"/>
        <v>#DIV/0!</v>
      </c>
    </row>
    <row r="117" spans="1:14" x14ac:dyDescent="0.25">
      <c r="A117" s="61" t="s">
        <v>40</v>
      </c>
      <c r="B117" s="62"/>
      <c r="C117" s="37">
        <f t="shared" ref="C117" si="149">I117+L117+F117</f>
        <v>450</v>
      </c>
      <c r="D117" s="37">
        <f t="shared" ref="D117" si="150">J117+M117+G117</f>
        <v>176.6</v>
      </c>
      <c r="E117" s="34">
        <f t="shared" si="146"/>
        <v>39.24444444444444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176.6</v>
      </c>
      <c r="N117" s="35">
        <f t="shared" si="141"/>
        <v>39.24444444444444</v>
      </c>
    </row>
    <row r="118" spans="1:14" x14ac:dyDescent="0.25">
      <c r="A118" s="75" t="s">
        <v>53</v>
      </c>
      <c r="B118" s="91"/>
      <c r="C118" s="37">
        <f>C110+C113+C117</f>
        <v>24854</v>
      </c>
      <c r="D118" s="37">
        <f>D110+D113+D117</f>
        <v>14385.6</v>
      </c>
      <c r="E118" s="37">
        <f t="shared" si="146"/>
        <v>57.88042166250905</v>
      </c>
      <c r="F118" s="37">
        <f>F110+F113+F117</f>
        <v>0</v>
      </c>
      <c r="G118" s="37">
        <f t="shared" ref="G118" si="151">G110+G113+G117</f>
        <v>0</v>
      </c>
      <c r="H118" s="34"/>
      <c r="I118" s="37">
        <f t="shared" ref="I118:J118" si="152">I110+I113+I117</f>
        <v>0</v>
      </c>
      <c r="J118" s="37">
        <f t="shared" si="152"/>
        <v>0</v>
      </c>
      <c r="K118" s="34"/>
      <c r="L118" s="37">
        <f>L110+L113+L117</f>
        <v>24854</v>
      </c>
      <c r="M118" s="37">
        <f>M110+M113+M117</f>
        <v>14385.6</v>
      </c>
      <c r="N118" s="37">
        <f t="shared" si="141"/>
        <v>57.88042166250905</v>
      </c>
    </row>
    <row r="119" spans="1:14" ht="15.75" customHeight="1" x14ac:dyDescent="0.35">
      <c r="A119" s="8" t="s">
        <v>22</v>
      </c>
      <c r="B119" s="69" t="s">
        <v>7</v>
      </c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1"/>
    </row>
    <row r="120" spans="1:14" ht="33.75" customHeight="1" x14ac:dyDescent="0.25">
      <c r="A120" s="63" t="s">
        <v>57</v>
      </c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5"/>
    </row>
    <row r="121" spans="1:14" ht="28.5" customHeight="1" x14ac:dyDescent="0.25">
      <c r="A121" s="58" t="s">
        <v>44</v>
      </c>
      <c r="B121" s="59"/>
      <c r="C121" s="42">
        <f t="shared" ref="C121" si="153">I121+L121+F121</f>
        <v>24305.8</v>
      </c>
      <c r="D121" s="42">
        <f t="shared" ref="D121" si="154">J121+M121+G121</f>
        <v>14242.9</v>
      </c>
      <c r="E121" s="42">
        <f t="shared" ref="E121:E126" si="155">D121/C121*100</f>
        <v>58.59877066379218</v>
      </c>
      <c r="F121" s="22"/>
      <c r="G121" s="22"/>
      <c r="H121" s="34"/>
      <c r="I121" s="22"/>
      <c r="J121" s="22"/>
      <c r="K121" s="34"/>
      <c r="L121" s="22">
        <v>24305.8</v>
      </c>
      <c r="M121" s="22">
        <v>14242.9</v>
      </c>
      <c r="N121" s="42">
        <f t="shared" si="141"/>
        <v>58.59877066379218</v>
      </c>
    </row>
    <row r="122" spans="1:14" x14ac:dyDescent="0.25">
      <c r="A122" s="60" t="s">
        <v>45</v>
      </c>
      <c r="B122" s="59"/>
      <c r="C122" s="42">
        <f t="shared" ref="C122:C125" si="156">I122+L122+F122</f>
        <v>1062.0999999999999</v>
      </c>
      <c r="D122" s="42">
        <f t="shared" ref="D122:D125" si="157">J122+M122+G122</f>
        <v>580.20000000000005</v>
      </c>
      <c r="E122" s="42">
        <f t="shared" si="155"/>
        <v>54.627624517465414</v>
      </c>
      <c r="F122" s="22"/>
      <c r="G122" s="22"/>
      <c r="H122" s="34"/>
      <c r="I122" s="22"/>
      <c r="J122" s="22"/>
      <c r="K122" s="34"/>
      <c r="L122" s="22">
        <v>1062.0999999999999</v>
      </c>
      <c r="M122" s="22">
        <v>580.20000000000005</v>
      </c>
      <c r="N122" s="42">
        <f t="shared" si="141"/>
        <v>54.627624517465414</v>
      </c>
    </row>
    <row r="123" spans="1:14" ht="30.75" customHeight="1" x14ac:dyDescent="0.25">
      <c r="A123" s="60" t="s">
        <v>46</v>
      </c>
      <c r="B123" s="59"/>
      <c r="C123" s="42">
        <f t="shared" si="156"/>
        <v>872.6</v>
      </c>
      <c r="D123" s="42">
        <f t="shared" si="157"/>
        <v>236.4</v>
      </c>
      <c r="E123" s="42">
        <f t="shared" si="155"/>
        <v>27.091450836580332</v>
      </c>
      <c r="F123" s="22"/>
      <c r="G123" s="22"/>
      <c r="H123" s="34"/>
      <c r="I123" s="22"/>
      <c r="J123" s="22"/>
      <c r="K123" s="34"/>
      <c r="L123" s="22">
        <v>872.6</v>
      </c>
      <c r="M123" s="22">
        <v>236.4</v>
      </c>
      <c r="N123" s="42">
        <f t="shared" si="141"/>
        <v>27.091450836580332</v>
      </c>
    </row>
    <row r="124" spans="1:14" ht="33.75" customHeight="1" x14ac:dyDescent="0.25">
      <c r="A124" s="60" t="s">
        <v>58</v>
      </c>
      <c r="B124" s="59"/>
      <c r="C124" s="42">
        <f t="shared" si="156"/>
        <v>50</v>
      </c>
      <c r="D124" s="42">
        <f t="shared" si="157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60" t="s">
        <v>39</v>
      </c>
      <c r="B125" s="59"/>
      <c r="C125" s="42">
        <f t="shared" si="156"/>
        <v>676.3</v>
      </c>
      <c r="D125" s="42">
        <f t="shared" si="157"/>
        <v>85.8</v>
      </c>
      <c r="E125" s="42">
        <f t="shared" si="155"/>
        <v>12.686677509980779</v>
      </c>
      <c r="F125" s="22"/>
      <c r="G125" s="22"/>
      <c r="H125" s="34"/>
      <c r="I125" s="22"/>
      <c r="J125" s="22"/>
      <c r="K125" s="34"/>
      <c r="L125" s="22">
        <v>676.3</v>
      </c>
      <c r="M125" s="22">
        <v>85.8</v>
      </c>
      <c r="N125" s="42">
        <f t="shared" si="141"/>
        <v>12.686677509980779</v>
      </c>
    </row>
    <row r="126" spans="1:14" x14ac:dyDescent="0.25">
      <c r="A126" s="61" t="s">
        <v>40</v>
      </c>
      <c r="B126" s="62"/>
      <c r="C126" s="43">
        <f>SUM(C121:C125)</f>
        <v>26966.799999999996</v>
      </c>
      <c r="D126" s="43">
        <f>SUM(D121:D125)</f>
        <v>15145.3</v>
      </c>
      <c r="E126" s="43">
        <f t="shared" si="155"/>
        <v>56.162763101294935</v>
      </c>
      <c r="F126" s="43">
        <f t="shared" ref="F126:G126" si="158">SUM(F121:F125)</f>
        <v>0</v>
      </c>
      <c r="G126" s="43">
        <f t="shared" si="158"/>
        <v>0</v>
      </c>
      <c r="H126" s="34"/>
      <c r="I126" s="43">
        <f t="shared" ref="I126:J126" si="159">SUM(I121:I125)</f>
        <v>0</v>
      </c>
      <c r="J126" s="43">
        <f t="shared" si="159"/>
        <v>0</v>
      </c>
      <c r="K126" s="34"/>
      <c r="L126" s="43">
        <f t="shared" ref="L126:M126" si="160">SUM(L121:L125)</f>
        <v>26966.799999999996</v>
      </c>
      <c r="M126" s="43">
        <f t="shared" si="160"/>
        <v>15145.3</v>
      </c>
      <c r="N126" s="43">
        <f t="shared" si="141"/>
        <v>56.162763101294935</v>
      </c>
    </row>
    <row r="127" spans="1:14" ht="15.75" customHeight="1" x14ac:dyDescent="0.25">
      <c r="A127" s="63" t="s">
        <v>59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5"/>
    </row>
    <row r="128" spans="1:14" x14ac:dyDescent="0.25">
      <c r="A128" s="58" t="s">
        <v>39</v>
      </c>
      <c r="B128" s="59"/>
      <c r="C128" s="34">
        <f t="shared" ref="C128" si="161">I128+L128+F128</f>
        <v>400</v>
      </c>
      <c r="D128" s="34">
        <f t="shared" ref="D128" si="162">J128+M128+G128</f>
        <v>300</v>
      </c>
      <c r="E128" s="34">
        <f t="shared" ref="E128:E129" si="163">D128/C128*100</f>
        <v>75</v>
      </c>
      <c r="F128" s="16"/>
      <c r="G128" s="16"/>
      <c r="H128" s="34"/>
      <c r="I128" s="16"/>
      <c r="J128" s="16"/>
      <c r="K128" s="34"/>
      <c r="L128" s="16">
        <v>400</v>
      </c>
      <c r="M128" s="16">
        <v>300</v>
      </c>
      <c r="N128" s="34">
        <f t="shared" si="141"/>
        <v>75</v>
      </c>
    </row>
    <row r="129" spans="1:14" x14ac:dyDescent="0.25">
      <c r="A129" s="61" t="s">
        <v>40</v>
      </c>
      <c r="B129" s="62"/>
      <c r="C129" s="35">
        <f>C128</f>
        <v>400</v>
      </c>
      <c r="D129" s="35">
        <f>D128</f>
        <v>300</v>
      </c>
      <c r="E129" s="35">
        <f t="shared" si="163"/>
        <v>75</v>
      </c>
      <c r="F129" s="35">
        <f t="shared" ref="F129:G129" si="164">F128</f>
        <v>0</v>
      </c>
      <c r="G129" s="35">
        <f t="shared" si="164"/>
        <v>0</v>
      </c>
      <c r="H129" s="34"/>
      <c r="I129" s="35">
        <f t="shared" ref="I129:J129" si="165">I128</f>
        <v>0</v>
      </c>
      <c r="J129" s="35">
        <f t="shared" si="165"/>
        <v>0</v>
      </c>
      <c r="K129" s="34"/>
      <c r="L129" s="35">
        <f>L128</f>
        <v>400</v>
      </c>
      <c r="M129" s="35">
        <f>M128</f>
        <v>300</v>
      </c>
      <c r="N129" s="35">
        <f t="shared" si="141"/>
        <v>75</v>
      </c>
    </row>
    <row r="130" spans="1:14" ht="15.75" hidden="1" customHeight="1" x14ac:dyDescent="0.25">
      <c r="A130" s="63" t="s">
        <v>60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5"/>
    </row>
    <row r="131" spans="1:14" ht="15.6" hidden="1" x14ac:dyDescent="0.3">
      <c r="A131" s="58" t="s">
        <v>39</v>
      </c>
      <c r="B131" s="59"/>
      <c r="C131" s="16">
        <f t="shared" ref="C131:C132" si="166">I131+L131+F131</f>
        <v>0</v>
      </c>
      <c r="D131" s="16">
        <f t="shared" ref="D131:D132" si="167">J131+M131+G131</f>
        <v>0</v>
      </c>
      <c r="E131" s="16" t="e">
        <f t="shared" ref="E131:E134" si="168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1"/>
        <v>#DIV/0!</v>
      </c>
    </row>
    <row r="132" spans="1:14" ht="30" hidden="1" customHeight="1" x14ac:dyDescent="0.3">
      <c r="A132" s="58" t="s">
        <v>44</v>
      </c>
      <c r="B132" s="59"/>
      <c r="C132" s="16">
        <f t="shared" si="166"/>
        <v>0</v>
      </c>
      <c r="D132" s="16">
        <f t="shared" si="167"/>
        <v>0</v>
      </c>
      <c r="E132" s="16" t="e">
        <f t="shared" si="168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1"/>
        <v>#DIV/0!</v>
      </c>
    </row>
    <row r="133" spans="1:14" ht="30.75" hidden="1" customHeight="1" x14ac:dyDescent="0.3">
      <c r="A133" s="60" t="s">
        <v>58</v>
      </c>
      <c r="B133" s="59"/>
      <c r="C133" s="16">
        <v>0</v>
      </c>
      <c r="D133" s="16">
        <v>0</v>
      </c>
      <c r="E133" s="16" t="e">
        <f t="shared" si="168"/>
        <v>#DIV/0!</v>
      </c>
      <c r="F133" s="16"/>
      <c r="G133" s="16"/>
      <c r="H133" s="16"/>
      <c r="I133" s="16"/>
      <c r="J133" s="16"/>
      <c r="K133" s="16"/>
      <c r="L133" s="20">
        <f t="shared" ref="L133:L144" si="169">C133-F133-I133</f>
        <v>0</v>
      </c>
      <c r="M133" s="20">
        <f t="shared" ref="M133:M144" si="170">D133-G133-J133</f>
        <v>0</v>
      </c>
      <c r="N133" s="20" t="e">
        <f t="shared" si="141"/>
        <v>#DIV/0!</v>
      </c>
    </row>
    <row r="134" spans="1:14" ht="16.149999999999999" hidden="1" x14ac:dyDescent="0.35">
      <c r="A134" s="61" t="s">
        <v>40</v>
      </c>
      <c r="B134" s="62"/>
      <c r="C134" s="17">
        <f>C131+C132+C133</f>
        <v>0</v>
      </c>
      <c r="D134" s="17">
        <f>D131+D132+D133</f>
        <v>0</v>
      </c>
      <c r="E134" s="17" t="e">
        <f t="shared" si="168"/>
        <v>#DIV/0!</v>
      </c>
      <c r="F134" s="17">
        <f t="shared" ref="F134:G134" si="171">F131+F132+F133</f>
        <v>0</v>
      </c>
      <c r="G134" s="17">
        <f t="shared" si="171"/>
        <v>0</v>
      </c>
      <c r="H134" s="17"/>
      <c r="I134" s="17">
        <f t="shared" ref="I134:J134" si="172">I131+I132+I133</f>
        <v>0</v>
      </c>
      <c r="J134" s="17">
        <f t="shared" si="172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1"/>
        <v>#DIV/0!</v>
      </c>
    </row>
    <row r="135" spans="1:14" ht="15.75" customHeight="1" x14ac:dyDescent="0.25">
      <c r="A135" s="55" t="s">
        <v>61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7"/>
    </row>
    <row r="136" spans="1:14" x14ac:dyDescent="0.25">
      <c r="A136" s="58" t="s">
        <v>39</v>
      </c>
      <c r="B136" s="59"/>
      <c r="C136" s="34">
        <f t="shared" ref="C136:C139" si="173">I136+L136+F136</f>
        <v>100</v>
      </c>
      <c r="D136" s="34">
        <f t="shared" ref="D136:D139" si="174">J136+M136+G136</f>
        <v>43.8</v>
      </c>
      <c r="E136" s="34">
        <f t="shared" ref="E136:E140" si="175">D136/C136*100</f>
        <v>43.8</v>
      </c>
      <c r="F136" s="16"/>
      <c r="G136" s="16"/>
      <c r="H136" s="34"/>
      <c r="I136" s="16"/>
      <c r="J136" s="16"/>
      <c r="K136" s="34"/>
      <c r="L136" s="16">
        <v>100</v>
      </c>
      <c r="M136" s="16">
        <v>43.8</v>
      </c>
      <c r="N136" s="34">
        <f t="shared" si="141"/>
        <v>43.8</v>
      </c>
    </row>
    <row r="137" spans="1:14" ht="28.5" customHeight="1" x14ac:dyDescent="0.25">
      <c r="A137" s="58" t="s">
        <v>44</v>
      </c>
      <c r="B137" s="59"/>
      <c r="C137" s="34">
        <f t="shared" si="173"/>
        <v>6036</v>
      </c>
      <c r="D137" s="34">
        <f t="shared" si="174"/>
        <v>2816</v>
      </c>
      <c r="E137" s="34">
        <f t="shared" si="175"/>
        <v>46.653412856196155</v>
      </c>
      <c r="F137" s="16"/>
      <c r="G137" s="16"/>
      <c r="H137" s="34"/>
      <c r="I137" s="16"/>
      <c r="J137" s="16"/>
      <c r="K137" s="34"/>
      <c r="L137" s="16">
        <v>6036</v>
      </c>
      <c r="M137" s="16">
        <v>2816</v>
      </c>
      <c r="N137" s="34">
        <f t="shared" si="141"/>
        <v>46.653412856196155</v>
      </c>
    </row>
    <row r="138" spans="1:14" x14ac:dyDescent="0.25">
      <c r="A138" s="60" t="s">
        <v>45</v>
      </c>
      <c r="B138" s="59"/>
      <c r="C138" s="34">
        <f t="shared" si="173"/>
        <v>938.7</v>
      </c>
      <c r="D138" s="34">
        <f t="shared" si="174"/>
        <v>525.1</v>
      </c>
      <c r="E138" s="34">
        <f t="shared" si="175"/>
        <v>55.939064663896879</v>
      </c>
      <c r="F138" s="16"/>
      <c r="G138" s="16"/>
      <c r="H138" s="34"/>
      <c r="I138" s="16"/>
      <c r="J138" s="16"/>
      <c r="K138" s="34"/>
      <c r="L138" s="16">
        <v>938.7</v>
      </c>
      <c r="M138" s="16">
        <v>525.1</v>
      </c>
      <c r="N138" s="34">
        <f t="shared" si="141"/>
        <v>55.939064663896879</v>
      </c>
    </row>
    <row r="139" spans="1:14" ht="33.75" customHeight="1" x14ac:dyDescent="0.25">
      <c r="A139" s="60" t="s">
        <v>46</v>
      </c>
      <c r="B139" s="59"/>
      <c r="C139" s="34">
        <f t="shared" si="173"/>
        <v>505.3</v>
      </c>
      <c r="D139" s="34">
        <f t="shared" si="174"/>
        <v>324.39999999999998</v>
      </c>
      <c r="E139" s="34">
        <f t="shared" si="175"/>
        <v>64.19948545418562</v>
      </c>
      <c r="F139" s="16"/>
      <c r="G139" s="16"/>
      <c r="H139" s="34"/>
      <c r="I139" s="16"/>
      <c r="J139" s="16"/>
      <c r="K139" s="34"/>
      <c r="L139" s="16">
        <v>505.3</v>
      </c>
      <c r="M139" s="16">
        <v>324.39999999999998</v>
      </c>
      <c r="N139" s="34">
        <f t="shared" si="141"/>
        <v>64.19948545418562</v>
      </c>
    </row>
    <row r="140" spans="1:14" x14ac:dyDescent="0.25">
      <c r="A140" s="61" t="s">
        <v>40</v>
      </c>
      <c r="B140" s="62"/>
      <c r="C140" s="35">
        <f>C136+C137+C138+C139</f>
        <v>7580</v>
      </c>
      <c r="D140" s="35">
        <f>D136+D137+D138+D139</f>
        <v>3709.3</v>
      </c>
      <c r="E140" s="35">
        <f t="shared" si="175"/>
        <v>48.935356200527707</v>
      </c>
      <c r="F140" s="35">
        <f t="shared" ref="F140:G140" si="176">F136+F137+F138+F139</f>
        <v>0</v>
      </c>
      <c r="G140" s="35">
        <f t="shared" si="176"/>
        <v>0</v>
      </c>
      <c r="H140" s="34"/>
      <c r="I140" s="35">
        <f t="shared" ref="I140:J140" si="177">I136+I137+I138+I139</f>
        <v>0</v>
      </c>
      <c r="J140" s="35">
        <f t="shared" si="177"/>
        <v>0</v>
      </c>
      <c r="K140" s="34"/>
      <c r="L140" s="35">
        <f>SUM(L136:L139)</f>
        <v>7580</v>
      </c>
      <c r="M140" s="35">
        <f>SUM(M136:M139)</f>
        <v>3709.3</v>
      </c>
      <c r="N140" s="35">
        <f t="shared" si="141"/>
        <v>48.935356200527707</v>
      </c>
    </row>
    <row r="141" spans="1:14" ht="15.75" customHeight="1" x14ac:dyDescent="0.25">
      <c r="A141" s="63" t="s">
        <v>62</v>
      </c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5"/>
    </row>
    <row r="142" spans="1:14" x14ac:dyDescent="0.25">
      <c r="A142" s="58" t="s">
        <v>39</v>
      </c>
      <c r="B142" s="59"/>
      <c r="C142" s="45">
        <f t="shared" ref="C142" si="178">I142+L142+F142</f>
        <v>100</v>
      </c>
      <c r="D142" s="45">
        <f t="shared" ref="D142" si="179">J142+M142+G142</f>
        <v>59</v>
      </c>
      <c r="E142" s="45">
        <f t="shared" ref="E142:E145" si="180">D142/C142*100</f>
        <v>59</v>
      </c>
      <c r="F142" s="27"/>
      <c r="G142" s="27"/>
      <c r="H142" s="34"/>
      <c r="I142" s="27"/>
      <c r="J142" s="27"/>
      <c r="K142" s="34"/>
      <c r="L142" s="27">
        <v>100</v>
      </c>
      <c r="M142" s="27">
        <v>59</v>
      </c>
      <c r="N142" s="45">
        <f t="shared" si="141"/>
        <v>59</v>
      </c>
    </row>
    <row r="143" spans="1:14" hidden="1" x14ac:dyDescent="0.25">
      <c r="A143" s="60" t="s">
        <v>45</v>
      </c>
      <c r="B143" s="59"/>
      <c r="C143" s="45">
        <v>0</v>
      </c>
      <c r="D143" s="45">
        <v>0</v>
      </c>
      <c r="E143" s="45" t="e">
        <f t="shared" si="180"/>
        <v>#DIV/0!</v>
      </c>
      <c r="F143" s="27"/>
      <c r="G143" s="27"/>
      <c r="H143" s="34"/>
      <c r="I143" s="27"/>
      <c r="J143" s="27"/>
      <c r="K143" s="34"/>
      <c r="L143" s="28">
        <f t="shared" si="169"/>
        <v>0</v>
      </c>
      <c r="M143" s="28">
        <f t="shared" si="170"/>
        <v>0</v>
      </c>
      <c r="N143" s="47" t="e">
        <f t="shared" si="141"/>
        <v>#DIV/0!</v>
      </c>
    </row>
    <row r="144" spans="1:14" ht="30.75" hidden="1" customHeight="1" x14ac:dyDescent="0.25">
      <c r="A144" s="60" t="s">
        <v>58</v>
      </c>
      <c r="B144" s="59"/>
      <c r="C144" s="45">
        <v>0</v>
      </c>
      <c r="D144" s="45">
        <v>0</v>
      </c>
      <c r="E144" s="45" t="e">
        <f t="shared" si="180"/>
        <v>#DIV/0!</v>
      </c>
      <c r="F144" s="27"/>
      <c r="G144" s="27"/>
      <c r="H144" s="34"/>
      <c r="I144" s="27"/>
      <c r="J144" s="27"/>
      <c r="K144" s="34"/>
      <c r="L144" s="28">
        <f t="shared" si="169"/>
        <v>0</v>
      </c>
      <c r="M144" s="28">
        <f t="shared" si="170"/>
        <v>0</v>
      </c>
      <c r="N144" s="47" t="e">
        <f t="shared" si="141"/>
        <v>#DIV/0!</v>
      </c>
    </row>
    <row r="145" spans="1:14" x14ac:dyDescent="0.25">
      <c r="A145" s="61" t="s">
        <v>40</v>
      </c>
      <c r="B145" s="62"/>
      <c r="C145" s="46">
        <f>C142+C143+C144</f>
        <v>100</v>
      </c>
      <c r="D145" s="46">
        <f>D142+D143+D144</f>
        <v>59</v>
      </c>
      <c r="E145" s="46">
        <f t="shared" si="180"/>
        <v>59</v>
      </c>
      <c r="F145" s="29">
        <f t="shared" ref="F145:G145" si="181">F142+F143+F144</f>
        <v>0</v>
      </c>
      <c r="G145" s="29">
        <f t="shared" si="181"/>
        <v>0</v>
      </c>
      <c r="H145" s="34"/>
      <c r="I145" s="29">
        <f t="shared" ref="I145:J145" si="182">I142+I143+I144</f>
        <v>0</v>
      </c>
      <c r="J145" s="29">
        <f t="shared" si="182"/>
        <v>0</v>
      </c>
      <c r="K145" s="34"/>
      <c r="L145" s="29">
        <f>L142</f>
        <v>100</v>
      </c>
      <c r="M145" s="29">
        <f>M142</f>
        <v>59</v>
      </c>
      <c r="N145" s="46">
        <f t="shared" si="141"/>
        <v>59</v>
      </c>
    </row>
    <row r="146" spans="1:14" ht="15.75" customHeight="1" x14ac:dyDescent="0.25">
      <c r="A146" s="63" t="s">
        <v>63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5"/>
    </row>
    <row r="147" spans="1:14" ht="15.75" customHeight="1" x14ac:dyDescent="0.25">
      <c r="A147" s="58" t="s">
        <v>39</v>
      </c>
      <c r="B147" s="59"/>
      <c r="C147" s="45">
        <f t="shared" ref="C147" si="183">I147+L147+F147</f>
        <v>100</v>
      </c>
      <c r="D147" s="45">
        <f t="shared" ref="D147" si="184">J147+M147+G147</f>
        <v>92.5</v>
      </c>
      <c r="E147" s="45">
        <f t="shared" ref="E147:E148" si="185">D147/C147*100</f>
        <v>92.5</v>
      </c>
      <c r="F147" s="27"/>
      <c r="G147" s="27"/>
      <c r="H147" s="34"/>
      <c r="I147" s="27"/>
      <c r="J147" s="27"/>
      <c r="K147" s="34"/>
      <c r="L147" s="27">
        <v>100</v>
      </c>
      <c r="M147" s="27">
        <v>92.5</v>
      </c>
      <c r="N147" s="45">
        <f t="shared" si="141"/>
        <v>92.5</v>
      </c>
    </row>
    <row r="148" spans="1:14" ht="15.75" customHeight="1" x14ac:dyDescent="0.25">
      <c r="A148" s="61" t="s">
        <v>40</v>
      </c>
      <c r="B148" s="62"/>
      <c r="C148" s="46">
        <f>C147</f>
        <v>100</v>
      </c>
      <c r="D148" s="46">
        <f>D147</f>
        <v>92.5</v>
      </c>
      <c r="E148" s="46">
        <f t="shared" si="185"/>
        <v>92.5</v>
      </c>
      <c r="F148" s="46">
        <f t="shared" ref="F148:G148" si="186">F147</f>
        <v>0</v>
      </c>
      <c r="G148" s="46">
        <f t="shared" si="186"/>
        <v>0</v>
      </c>
      <c r="H148" s="34"/>
      <c r="I148" s="46">
        <f t="shared" ref="I148:J148" si="187">I147</f>
        <v>0</v>
      </c>
      <c r="J148" s="46">
        <f t="shared" si="187"/>
        <v>0</v>
      </c>
      <c r="K148" s="34"/>
      <c r="L148" s="46">
        <f>SUM(L147)</f>
        <v>100</v>
      </c>
      <c r="M148" s="46">
        <f>SUM(M147)</f>
        <v>92.5</v>
      </c>
      <c r="N148" s="46">
        <f t="shared" si="141"/>
        <v>92.5</v>
      </c>
    </row>
    <row r="149" spans="1:14" ht="15.75" customHeight="1" x14ac:dyDescent="0.25">
      <c r="A149" s="63" t="s">
        <v>64</v>
      </c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5"/>
    </row>
    <row r="150" spans="1:14" x14ac:dyDescent="0.25">
      <c r="A150" s="58" t="s">
        <v>39</v>
      </c>
      <c r="B150" s="59"/>
      <c r="C150" s="45">
        <f t="shared" ref="C150" si="188">I150+L150+F150</f>
        <v>1510</v>
      </c>
      <c r="D150" s="45">
        <f t="shared" ref="D150" si="189">J150+M150+G150</f>
        <v>1194.0999999999999</v>
      </c>
      <c r="E150" s="45">
        <f t="shared" ref="E150:E152" si="190">D150/C150*100</f>
        <v>79.079470198675494</v>
      </c>
      <c r="F150" s="27"/>
      <c r="G150" s="27"/>
      <c r="H150" s="34"/>
      <c r="I150" s="27"/>
      <c r="J150" s="27"/>
      <c r="K150" s="34"/>
      <c r="L150" s="27">
        <v>1510</v>
      </c>
      <c r="M150" s="27">
        <v>1194.0999999999999</v>
      </c>
      <c r="N150" s="45">
        <f t="shared" si="141"/>
        <v>79.079470198675494</v>
      </c>
    </row>
    <row r="151" spans="1:14" x14ac:dyDescent="0.25">
      <c r="A151" s="61" t="s">
        <v>40</v>
      </c>
      <c r="B151" s="62"/>
      <c r="C151" s="46">
        <f>C150</f>
        <v>1510</v>
      </c>
      <c r="D151" s="46">
        <f>D150</f>
        <v>1194.0999999999999</v>
      </c>
      <c r="E151" s="46">
        <f t="shared" si="190"/>
        <v>79.079470198675494</v>
      </c>
      <c r="F151" s="46">
        <f t="shared" ref="F151:G151" si="191">F150</f>
        <v>0</v>
      </c>
      <c r="G151" s="46">
        <f t="shared" si="191"/>
        <v>0</v>
      </c>
      <c r="H151" s="34"/>
      <c r="I151" s="46">
        <f t="shared" ref="I151:M151" si="192">I150</f>
        <v>0</v>
      </c>
      <c r="J151" s="46">
        <f t="shared" si="192"/>
        <v>0</v>
      </c>
      <c r="K151" s="34"/>
      <c r="L151" s="46">
        <f t="shared" si="192"/>
        <v>1510</v>
      </c>
      <c r="M151" s="46">
        <f t="shared" si="192"/>
        <v>1194.0999999999999</v>
      </c>
      <c r="N151" s="45">
        <f t="shared" si="141"/>
        <v>79.079470198675494</v>
      </c>
    </row>
    <row r="152" spans="1:14" x14ac:dyDescent="0.25">
      <c r="A152" s="74" t="s">
        <v>53</v>
      </c>
      <c r="B152" s="62"/>
      <c r="C152" s="48">
        <f>C126+C129+C134+C140+C145+C148+C151</f>
        <v>36656.799999999996</v>
      </c>
      <c r="D152" s="48">
        <f>D126+D129+D134+D140+D145+D148+D151</f>
        <v>20500.199999999997</v>
      </c>
      <c r="E152" s="48">
        <f t="shared" si="190"/>
        <v>55.924685188014223</v>
      </c>
      <c r="F152" s="48">
        <f>F126+F129+F134+F140+F145+F148+F151</f>
        <v>0</v>
      </c>
      <c r="G152" s="48">
        <f>G126+G129+G134+G140+G145+G148+G151</f>
        <v>0</v>
      </c>
      <c r="H152" s="34"/>
      <c r="I152" s="48">
        <f>I126+I129+I134+I140+I145+I148+I151</f>
        <v>0</v>
      </c>
      <c r="J152" s="48">
        <f>J126+J129+J134+J140+J145+J148+J151</f>
        <v>0</v>
      </c>
      <c r="K152" s="34"/>
      <c r="L152" s="48">
        <f>L126+L129+L134+L140+L145+L148+L151</f>
        <v>36656.799999999996</v>
      </c>
      <c r="M152" s="48">
        <f>M126+M129+M134+M140+M145+M148+M151</f>
        <v>20500.199999999997</v>
      </c>
      <c r="N152" s="46">
        <f t="shared" si="141"/>
        <v>55.924685188014223</v>
      </c>
    </row>
    <row r="153" spans="1:14" ht="15.75" customHeight="1" x14ac:dyDescent="0.35">
      <c r="A153" s="8" t="s">
        <v>23</v>
      </c>
      <c r="B153" s="69" t="s">
        <v>8</v>
      </c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1"/>
    </row>
    <row r="154" spans="1:14" ht="15.75" customHeight="1" x14ac:dyDescent="0.25">
      <c r="A154" s="55" t="s">
        <v>65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7"/>
    </row>
    <row r="155" spans="1:14" x14ac:dyDescent="0.25">
      <c r="A155" s="60" t="s">
        <v>45</v>
      </c>
      <c r="B155" s="59"/>
      <c r="C155" s="42">
        <f>F155+I155+L155</f>
        <v>2962.9</v>
      </c>
      <c r="D155" s="42">
        <f>G155+J155+M155</f>
        <v>1596.6</v>
      </c>
      <c r="E155" s="42">
        <f t="shared" ref="E155:E156" si="193">D155/C155*100</f>
        <v>53.886395085895565</v>
      </c>
      <c r="F155" s="22"/>
      <c r="G155" s="22"/>
      <c r="H155" s="34"/>
      <c r="I155" s="22"/>
      <c r="J155" s="22"/>
      <c r="K155" s="34"/>
      <c r="L155" s="22">
        <v>2962.9</v>
      </c>
      <c r="M155" s="22">
        <v>1596.6</v>
      </c>
      <c r="N155" s="42">
        <f t="shared" si="141"/>
        <v>53.886395085895565</v>
      </c>
    </row>
    <row r="156" spans="1:14" x14ac:dyDescent="0.25">
      <c r="A156" s="74" t="s">
        <v>31</v>
      </c>
      <c r="B156" s="105"/>
      <c r="C156" s="43">
        <f>C155</f>
        <v>2962.9</v>
      </c>
      <c r="D156" s="43">
        <f>D155</f>
        <v>1596.6</v>
      </c>
      <c r="E156" s="43">
        <f t="shared" si="193"/>
        <v>53.886395085895565</v>
      </c>
      <c r="F156" s="43">
        <f t="shared" ref="F156:G156" si="194">F155</f>
        <v>0</v>
      </c>
      <c r="G156" s="43">
        <f t="shared" si="194"/>
        <v>0</v>
      </c>
      <c r="H156" s="34"/>
      <c r="I156" s="43">
        <f t="shared" ref="I156:J156" si="195">I155</f>
        <v>0</v>
      </c>
      <c r="J156" s="43">
        <f t="shared" si="195"/>
        <v>0</v>
      </c>
      <c r="K156" s="34"/>
      <c r="L156" s="43">
        <f>SUM(L155)</f>
        <v>2962.9</v>
      </c>
      <c r="M156" s="43">
        <f>SUM(M155)</f>
        <v>1596.6</v>
      </c>
      <c r="N156" s="43">
        <f t="shared" si="141"/>
        <v>53.886395085895565</v>
      </c>
    </row>
    <row r="157" spans="1:14" ht="15.75" customHeight="1" x14ac:dyDescent="0.25">
      <c r="A157" s="55" t="s">
        <v>66</v>
      </c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7"/>
    </row>
    <row r="158" spans="1:14" x14ac:dyDescent="0.25">
      <c r="A158" s="60" t="s">
        <v>45</v>
      </c>
      <c r="B158" s="59"/>
      <c r="C158" s="42">
        <f>F158+I158+L158</f>
        <v>69737.3</v>
      </c>
      <c r="D158" s="42">
        <f>G158+J158+M158</f>
        <v>41360</v>
      </c>
      <c r="E158" s="42">
        <f t="shared" ref="E158:E159" si="196">D158/C158*100</f>
        <v>59.308289824813976</v>
      </c>
      <c r="F158" s="22"/>
      <c r="G158" s="22"/>
      <c r="H158" s="42"/>
      <c r="I158" s="22">
        <v>174.5</v>
      </c>
      <c r="J158" s="22">
        <v>40.700000000000003</v>
      </c>
      <c r="K158" s="42">
        <f t="shared" ref="K158:K159" si="197">J158/I158*100</f>
        <v>23.323782234957022</v>
      </c>
      <c r="L158" s="22">
        <v>69562.8</v>
      </c>
      <c r="M158" s="22">
        <v>41319.300000000003</v>
      </c>
      <c r="N158" s="49">
        <f t="shared" si="141"/>
        <v>59.398557849885279</v>
      </c>
    </row>
    <row r="159" spans="1:14" x14ac:dyDescent="0.25">
      <c r="A159" s="75" t="s">
        <v>31</v>
      </c>
      <c r="B159" s="106"/>
      <c r="C159" s="43">
        <f>C158</f>
        <v>69737.3</v>
      </c>
      <c r="D159" s="43">
        <f>D158</f>
        <v>41360</v>
      </c>
      <c r="E159" s="43">
        <f t="shared" si="196"/>
        <v>59.308289824813976</v>
      </c>
      <c r="F159" s="43">
        <f t="shared" ref="F159:G159" si="198">F158</f>
        <v>0</v>
      </c>
      <c r="G159" s="43">
        <f t="shared" si="198"/>
        <v>0</v>
      </c>
      <c r="H159" s="34"/>
      <c r="I159" s="43">
        <f t="shared" ref="I159:J159" si="199">I158</f>
        <v>174.5</v>
      </c>
      <c r="J159" s="43">
        <f t="shared" si="199"/>
        <v>40.700000000000003</v>
      </c>
      <c r="K159" s="34">
        <f t="shared" si="197"/>
        <v>23.323782234957022</v>
      </c>
      <c r="L159" s="43">
        <f>SUM(L158)</f>
        <v>69562.8</v>
      </c>
      <c r="M159" s="43">
        <f>SUM(M158)</f>
        <v>41319.300000000003</v>
      </c>
      <c r="N159" s="43">
        <f t="shared" ref="N159" si="200">M159/L159*100</f>
        <v>59.398557849885279</v>
      </c>
    </row>
    <row r="160" spans="1:14" ht="15.75" customHeight="1" x14ac:dyDescent="0.25">
      <c r="A160" s="55" t="s">
        <v>67</v>
      </c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7"/>
    </row>
    <row r="161" spans="1:14" x14ac:dyDescent="0.25">
      <c r="A161" s="60" t="s">
        <v>45</v>
      </c>
      <c r="B161" s="59"/>
      <c r="C161" s="45">
        <f>F161+I161+L161</f>
        <v>4708.3</v>
      </c>
      <c r="D161" s="45">
        <f>G161+J161+M161</f>
        <v>2421.1999999999998</v>
      </c>
      <c r="E161" s="45">
        <f t="shared" ref="E161:E162" si="201">D161/C161*100</f>
        <v>51.424080878448684</v>
      </c>
      <c r="F161" s="27">
        <v>0</v>
      </c>
      <c r="G161" s="27"/>
      <c r="H161" s="34"/>
      <c r="I161" s="27"/>
      <c r="J161" s="27"/>
      <c r="K161" s="45"/>
      <c r="L161" s="27">
        <v>4708.3</v>
      </c>
      <c r="M161" s="27">
        <v>2421.1999999999998</v>
      </c>
      <c r="N161" s="45">
        <f t="shared" si="141"/>
        <v>51.424080878448684</v>
      </c>
    </row>
    <row r="162" spans="1:14" x14ac:dyDescent="0.25">
      <c r="A162" s="75" t="s">
        <v>31</v>
      </c>
      <c r="B162" s="106"/>
      <c r="C162" s="46">
        <f>C161</f>
        <v>4708.3</v>
      </c>
      <c r="D162" s="46">
        <f>D161</f>
        <v>2421.1999999999998</v>
      </c>
      <c r="E162" s="46">
        <f t="shared" si="201"/>
        <v>51.424080878448684</v>
      </c>
      <c r="F162" s="46">
        <v>0</v>
      </c>
      <c r="G162" s="46">
        <f t="shared" ref="G162" si="202">G161</f>
        <v>0</v>
      </c>
      <c r="H162" s="34"/>
      <c r="I162" s="46">
        <f t="shared" ref="I162:J162" si="203">I161</f>
        <v>0</v>
      </c>
      <c r="J162" s="46">
        <f t="shared" si="203"/>
        <v>0</v>
      </c>
      <c r="K162" s="46"/>
      <c r="L162" s="46">
        <f>SUM(L161)</f>
        <v>4708.3</v>
      </c>
      <c r="M162" s="46">
        <f>SUM(M161)</f>
        <v>2421.1999999999998</v>
      </c>
      <c r="N162" s="46">
        <f t="shared" si="141"/>
        <v>51.424080878448684</v>
      </c>
    </row>
    <row r="163" spans="1:14" ht="15.75" customHeight="1" x14ac:dyDescent="0.25">
      <c r="A163" s="63" t="s">
        <v>68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5"/>
    </row>
    <row r="164" spans="1:14" x14ac:dyDescent="0.25">
      <c r="A164" s="60" t="s">
        <v>45</v>
      </c>
      <c r="B164" s="59"/>
      <c r="C164" s="45">
        <f>F164+I164+L164</f>
        <v>4615</v>
      </c>
      <c r="D164" s="45">
        <f>G164+J164+M164</f>
        <v>2616.3000000000002</v>
      </c>
      <c r="E164" s="45">
        <f t="shared" ref="E164:E165" si="204">D164/C164*100</f>
        <v>56.691224268689069</v>
      </c>
      <c r="F164" s="27"/>
      <c r="G164" s="27"/>
      <c r="H164" s="34"/>
      <c r="I164" s="27"/>
      <c r="J164" s="27"/>
      <c r="K164" s="34"/>
      <c r="L164" s="27">
        <v>4615</v>
      </c>
      <c r="M164" s="27">
        <v>2616.3000000000002</v>
      </c>
      <c r="N164" s="45">
        <f t="shared" si="141"/>
        <v>56.691224268689069</v>
      </c>
    </row>
    <row r="165" spans="1:14" ht="15.75" customHeight="1" x14ac:dyDescent="0.25">
      <c r="A165" s="74" t="s">
        <v>31</v>
      </c>
      <c r="B165" s="105"/>
      <c r="C165" s="46">
        <f>C164</f>
        <v>4615</v>
      </c>
      <c r="D165" s="46">
        <f>D164</f>
        <v>2616.3000000000002</v>
      </c>
      <c r="E165" s="46">
        <f t="shared" si="204"/>
        <v>56.691224268689069</v>
      </c>
      <c r="F165" s="46">
        <f t="shared" ref="F165:G165" si="205">F164</f>
        <v>0</v>
      </c>
      <c r="G165" s="46">
        <f t="shared" si="205"/>
        <v>0</v>
      </c>
      <c r="H165" s="34"/>
      <c r="I165" s="46">
        <f t="shared" ref="I165:J165" si="206">I164</f>
        <v>0</v>
      </c>
      <c r="J165" s="46">
        <f t="shared" si="206"/>
        <v>0</v>
      </c>
      <c r="K165" s="34"/>
      <c r="L165" s="46">
        <f>SUM(L164)</f>
        <v>4615</v>
      </c>
      <c r="M165" s="46">
        <f>SUM(M164)</f>
        <v>2616.3000000000002</v>
      </c>
      <c r="N165" s="46">
        <f t="shared" si="141"/>
        <v>56.691224268689069</v>
      </c>
    </row>
    <row r="166" spans="1:14" ht="15.75" customHeight="1" x14ac:dyDescent="0.25">
      <c r="A166" s="55" t="s">
        <v>69</v>
      </c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</row>
    <row r="167" spans="1:14" x14ac:dyDescent="0.25">
      <c r="A167" s="60" t="s">
        <v>45</v>
      </c>
      <c r="B167" s="59"/>
      <c r="C167" s="42">
        <f>F167+I167+L167</f>
        <v>13163.7</v>
      </c>
      <c r="D167" s="42">
        <f>G167+J167+M167</f>
        <v>7549.9</v>
      </c>
      <c r="E167" s="42">
        <f t="shared" ref="E167:E168" si="207">D167/C167*100</f>
        <v>57.353935443682246</v>
      </c>
      <c r="F167" s="22"/>
      <c r="G167" s="22"/>
      <c r="H167" s="34"/>
      <c r="I167" s="22"/>
      <c r="J167" s="22"/>
      <c r="K167" s="34"/>
      <c r="L167" s="22">
        <v>13163.7</v>
      </c>
      <c r="M167" s="22">
        <v>7549.9</v>
      </c>
      <c r="N167" s="42">
        <f t="shared" si="141"/>
        <v>57.353935443682246</v>
      </c>
    </row>
    <row r="168" spans="1:14" x14ac:dyDescent="0.25">
      <c r="A168" s="75" t="s">
        <v>31</v>
      </c>
      <c r="B168" s="106"/>
      <c r="C168" s="43">
        <f>C167</f>
        <v>13163.7</v>
      </c>
      <c r="D168" s="43">
        <f>D167</f>
        <v>7549.9</v>
      </c>
      <c r="E168" s="43">
        <f t="shared" si="207"/>
        <v>57.353935443682246</v>
      </c>
      <c r="F168" s="43">
        <f t="shared" ref="F168:G168" si="208">F167</f>
        <v>0</v>
      </c>
      <c r="G168" s="43">
        <f t="shared" si="208"/>
        <v>0</v>
      </c>
      <c r="H168" s="34"/>
      <c r="I168" s="43">
        <f t="shared" ref="I168:J168" si="209">I167</f>
        <v>0</v>
      </c>
      <c r="J168" s="43">
        <f t="shared" si="209"/>
        <v>0</v>
      </c>
      <c r="K168" s="34"/>
      <c r="L168" s="43">
        <f>SUM(L167)</f>
        <v>13163.7</v>
      </c>
      <c r="M168" s="43">
        <f>SUM(M167)</f>
        <v>7549.9</v>
      </c>
      <c r="N168" s="43">
        <f t="shared" si="141"/>
        <v>57.353935443682246</v>
      </c>
    </row>
    <row r="169" spans="1:14" ht="15.75" customHeight="1" x14ac:dyDescent="0.25">
      <c r="A169" s="63" t="s">
        <v>70</v>
      </c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5"/>
    </row>
    <row r="170" spans="1:14" x14ac:dyDescent="0.25">
      <c r="A170" s="60" t="s">
        <v>45</v>
      </c>
      <c r="B170" s="59"/>
      <c r="C170" s="42">
        <f>F170+I170+L170</f>
        <v>700</v>
      </c>
      <c r="D170" s="42">
        <f>G170+J170+M170</f>
        <v>95.6</v>
      </c>
      <c r="E170" s="42">
        <f t="shared" ref="E170:E172" si="210">D170/C170*100</f>
        <v>13.657142857142857</v>
      </c>
      <c r="F170" s="22"/>
      <c r="G170" s="22"/>
      <c r="H170" s="34"/>
      <c r="I170" s="22"/>
      <c r="J170" s="22"/>
      <c r="K170" s="34"/>
      <c r="L170" s="22">
        <v>700</v>
      </c>
      <c r="M170" s="22">
        <v>95.6</v>
      </c>
      <c r="N170" s="42">
        <f t="shared" ref="N170:N230" si="211">M170/L170*100</f>
        <v>13.657142857142857</v>
      </c>
    </row>
    <row r="171" spans="1:14" x14ac:dyDescent="0.25">
      <c r="A171" s="75" t="s">
        <v>31</v>
      </c>
      <c r="B171" s="106"/>
      <c r="C171" s="43">
        <f>F171+I171+L171</f>
        <v>700</v>
      </c>
      <c r="D171" s="43">
        <f>G171+J171+M171</f>
        <v>95.6</v>
      </c>
      <c r="E171" s="43">
        <f t="shared" si="210"/>
        <v>13.657142857142857</v>
      </c>
      <c r="F171" s="43">
        <f t="shared" ref="F171:G171" si="212">F170</f>
        <v>0</v>
      </c>
      <c r="G171" s="43">
        <f t="shared" si="212"/>
        <v>0</v>
      </c>
      <c r="H171" s="34"/>
      <c r="I171" s="43">
        <f t="shared" ref="I171:M171" si="213">I170</f>
        <v>0</v>
      </c>
      <c r="J171" s="43">
        <f t="shared" si="213"/>
        <v>0</v>
      </c>
      <c r="K171" s="34"/>
      <c r="L171" s="43">
        <f t="shared" si="213"/>
        <v>700</v>
      </c>
      <c r="M171" s="43">
        <f t="shared" si="213"/>
        <v>95.6</v>
      </c>
      <c r="N171" s="42">
        <f t="shared" si="211"/>
        <v>13.657142857142857</v>
      </c>
    </row>
    <row r="172" spans="1:14" x14ac:dyDescent="0.25">
      <c r="A172" s="75" t="s">
        <v>53</v>
      </c>
      <c r="B172" s="91"/>
      <c r="C172" s="44">
        <f>C156+C159+C162+C165+C171+C168</f>
        <v>95887.2</v>
      </c>
      <c r="D172" s="44">
        <f>D156+D159+D162+D165+D171+D168</f>
        <v>55639.6</v>
      </c>
      <c r="E172" s="44">
        <f t="shared" si="210"/>
        <v>58.026097331030627</v>
      </c>
      <c r="F172" s="44">
        <f>F156+F159+F162+F165+F171+F168</f>
        <v>0</v>
      </c>
      <c r="G172" s="44">
        <f>G156+G159+G162+G165+G171+G168</f>
        <v>0</v>
      </c>
      <c r="H172" s="34"/>
      <c r="I172" s="44">
        <f>I156+I159+I162+I165+I171+I168</f>
        <v>174.5</v>
      </c>
      <c r="J172" s="44">
        <f>J156+J159+J162+J165+J171+J168</f>
        <v>40.700000000000003</v>
      </c>
      <c r="K172" s="44">
        <f t="shared" ref="K172" si="214">J172/I172*100</f>
        <v>23.323782234957022</v>
      </c>
      <c r="L172" s="44">
        <f>L156+L159+L162+L165+L171+L168</f>
        <v>95712.7</v>
      </c>
      <c r="M172" s="44">
        <f>M156+M159+M162+M165+M171+M168</f>
        <v>55598.9</v>
      </c>
      <c r="N172" s="43">
        <f t="shared" si="211"/>
        <v>58.089365361127633</v>
      </c>
    </row>
    <row r="173" spans="1:14" ht="27.75" customHeight="1" x14ac:dyDescent="0.35">
      <c r="A173" s="8" t="s">
        <v>24</v>
      </c>
      <c r="B173" s="69" t="s">
        <v>9</v>
      </c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1"/>
    </row>
    <row r="174" spans="1:14" ht="15.75" customHeight="1" x14ac:dyDescent="0.25">
      <c r="A174" s="63" t="s">
        <v>71</v>
      </c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5"/>
    </row>
    <row r="175" spans="1:14" ht="30" customHeight="1" x14ac:dyDescent="0.25">
      <c r="A175" s="60" t="s">
        <v>46</v>
      </c>
      <c r="B175" s="59"/>
      <c r="C175" s="42">
        <f>F175+I175+L175</f>
        <v>2377.1999999999998</v>
      </c>
      <c r="D175" s="42">
        <f>G175+J175+M175</f>
        <v>1254.7</v>
      </c>
      <c r="E175" s="42">
        <f>H175+K175+N175</f>
        <v>52.780582197543339</v>
      </c>
      <c r="F175" s="22"/>
      <c r="G175" s="22"/>
      <c r="H175" s="34"/>
      <c r="I175" s="22"/>
      <c r="J175" s="22"/>
      <c r="K175" s="34"/>
      <c r="L175" s="22">
        <v>2377.1999999999998</v>
      </c>
      <c r="M175" s="22">
        <v>1254.7</v>
      </c>
      <c r="N175" s="42">
        <f t="shared" si="211"/>
        <v>52.780582197543339</v>
      </c>
    </row>
    <row r="176" spans="1:14" x14ac:dyDescent="0.25">
      <c r="A176" s="75" t="s">
        <v>31</v>
      </c>
      <c r="B176" s="106"/>
      <c r="C176" s="43">
        <f>C175</f>
        <v>2377.1999999999998</v>
      </c>
      <c r="D176" s="43">
        <f>D175</f>
        <v>1254.7</v>
      </c>
      <c r="E176" s="42">
        <f t="shared" ref="E176" si="215">D176/C176*100</f>
        <v>52.780582197543339</v>
      </c>
      <c r="F176" s="43">
        <f t="shared" ref="F176:G176" si="216">F175</f>
        <v>0</v>
      </c>
      <c r="G176" s="43">
        <f t="shared" si="216"/>
        <v>0</v>
      </c>
      <c r="H176" s="34"/>
      <c r="I176" s="43">
        <f t="shared" ref="I176:J176" si="217">I175</f>
        <v>0</v>
      </c>
      <c r="J176" s="43">
        <f t="shared" si="217"/>
        <v>0</v>
      </c>
      <c r="K176" s="34"/>
      <c r="L176" s="43">
        <f>SUM(L175)</f>
        <v>2377.1999999999998</v>
      </c>
      <c r="M176" s="43">
        <f>SUM(M175)</f>
        <v>1254.7</v>
      </c>
      <c r="N176" s="43">
        <f t="shared" si="211"/>
        <v>52.780582197543339</v>
      </c>
    </row>
    <row r="177" spans="1:14" ht="15.75" hidden="1" customHeight="1" x14ac:dyDescent="0.25">
      <c r="A177" s="55" t="s">
        <v>72</v>
      </c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7"/>
    </row>
    <row r="178" spans="1:14" ht="15.6" hidden="1" x14ac:dyDescent="0.3">
      <c r="A178" s="58" t="s">
        <v>39</v>
      </c>
      <c r="B178" s="59"/>
      <c r="C178" s="16">
        <v>0</v>
      </c>
      <c r="D178" s="16">
        <v>0</v>
      </c>
      <c r="E178" s="16" t="e">
        <f t="shared" ref="E178" si="218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19">C178-F178-I178</f>
        <v>0</v>
      </c>
      <c r="M178" s="26">
        <f t="shared" ref="M178" si="220">D178-G178-J178</f>
        <v>0</v>
      </c>
      <c r="N178" s="20" t="e">
        <f t="shared" si="211"/>
        <v>#DIV/0!</v>
      </c>
    </row>
    <row r="179" spans="1:14" ht="31.5" hidden="1" customHeight="1" x14ac:dyDescent="0.3">
      <c r="A179" s="60" t="s">
        <v>46</v>
      </c>
      <c r="B179" s="59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75" t="s">
        <v>31</v>
      </c>
      <c r="B180" s="106"/>
      <c r="C180" s="17">
        <f>C178+C179</f>
        <v>0</v>
      </c>
      <c r="D180" s="17">
        <f>D178+D179</f>
        <v>0</v>
      </c>
      <c r="E180" s="16"/>
      <c r="F180" s="17">
        <f t="shared" ref="F180:I180" si="221">F178+F179</f>
        <v>0</v>
      </c>
      <c r="G180" s="17">
        <f t="shared" si="221"/>
        <v>0</v>
      </c>
      <c r="H180" s="17">
        <f t="shared" si="221"/>
        <v>0</v>
      </c>
      <c r="I180" s="17">
        <f t="shared" si="221"/>
        <v>0</v>
      </c>
      <c r="J180" s="17">
        <f t="shared" ref="J180" si="222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55" t="s">
        <v>73</v>
      </c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7"/>
    </row>
    <row r="182" spans="1:14" x14ac:dyDescent="0.25">
      <c r="A182" s="58" t="s">
        <v>39</v>
      </c>
      <c r="B182" s="59"/>
      <c r="C182" s="42">
        <f t="shared" ref="C182:D183" si="223">F182+I182+L182</f>
        <v>95623.5</v>
      </c>
      <c r="D182" s="42">
        <f t="shared" si="223"/>
        <v>1623.7</v>
      </c>
      <c r="E182" s="42">
        <f t="shared" ref="E182:E184" si="224">D182/C182*100</f>
        <v>1.6980135636114553</v>
      </c>
      <c r="F182" s="22"/>
      <c r="G182" s="22"/>
      <c r="H182" s="34"/>
      <c r="I182" s="22">
        <v>82234.2</v>
      </c>
      <c r="J182" s="22">
        <v>0</v>
      </c>
      <c r="K182" s="42">
        <v>0</v>
      </c>
      <c r="L182" s="22">
        <v>13389.3</v>
      </c>
      <c r="M182" s="22">
        <v>1623.7</v>
      </c>
      <c r="N182" s="42">
        <f t="shared" si="211"/>
        <v>12.126847557377907</v>
      </c>
    </row>
    <row r="183" spans="1:14" ht="30" customHeight="1" x14ac:dyDescent="0.25">
      <c r="A183" s="60" t="s">
        <v>46</v>
      </c>
      <c r="B183" s="59"/>
      <c r="C183" s="42">
        <f t="shared" si="223"/>
        <v>117459.90000000001</v>
      </c>
      <c r="D183" s="42">
        <f t="shared" si="223"/>
        <v>66576.399999999994</v>
      </c>
      <c r="E183" s="42">
        <f t="shared" si="224"/>
        <v>56.68010955228123</v>
      </c>
      <c r="F183" s="22"/>
      <c r="G183" s="22"/>
      <c r="H183" s="34"/>
      <c r="I183" s="22">
        <v>1205.8</v>
      </c>
      <c r="J183" s="22">
        <v>657.2</v>
      </c>
      <c r="K183" s="42">
        <v>0</v>
      </c>
      <c r="L183" s="22">
        <v>116254.1</v>
      </c>
      <c r="M183" s="22">
        <v>65919.199999999997</v>
      </c>
      <c r="N183" s="42">
        <f t="shared" si="211"/>
        <v>56.702688335293118</v>
      </c>
    </row>
    <row r="184" spans="1:14" ht="18.75" customHeight="1" x14ac:dyDescent="0.25">
      <c r="A184" s="74" t="s">
        <v>31</v>
      </c>
      <c r="B184" s="105"/>
      <c r="C184" s="43">
        <f>C182+C183</f>
        <v>213083.40000000002</v>
      </c>
      <c r="D184" s="43">
        <f>D182+D183</f>
        <v>68200.099999999991</v>
      </c>
      <c r="E184" s="42">
        <f t="shared" si="224"/>
        <v>32.006294249106212</v>
      </c>
      <c r="F184" s="43">
        <f t="shared" ref="F184:G184" si="225">F183</f>
        <v>0</v>
      </c>
      <c r="G184" s="43">
        <f t="shared" si="225"/>
        <v>0</v>
      </c>
      <c r="H184" s="34"/>
      <c r="I184" s="43">
        <f>I182+I183</f>
        <v>83440</v>
      </c>
      <c r="J184" s="43">
        <f>J182+J183</f>
        <v>657.2</v>
      </c>
      <c r="K184" s="34">
        <f t="shared" ref="K184" si="226">J184/I184*100</f>
        <v>0.78763183125599245</v>
      </c>
      <c r="L184" s="43">
        <f>L182+L183</f>
        <v>129643.40000000001</v>
      </c>
      <c r="M184" s="43">
        <f>M182+M183</f>
        <v>67542.899999999994</v>
      </c>
      <c r="N184" s="43">
        <f t="shared" ref="N184" si="227">M184/L184*100</f>
        <v>52.098988456026298</v>
      </c>
    </row>
    <row r="185" spans="1:14" ht="15.75" customHeight="1" x14ac:dyDescent="0.25">
      <c r="A185" s="63" t="s">
        <v>74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5"/>
    </row>
    <row r="186" spans="1:14" ht="31.5" customHeight="1" x14ac:dyDescent="0.25">
      <c r="A186" s="60" t="s">
        <v>46</v>
      </c>
      <c r="B186" s="59"/>
      <c r="C186" s="42">
        <f>F186+I186+L186</f>
        <v>2320.3000000000002</v>
      </c>
      <c r="D186" s="42">
        <f>G186+J186+M186</f>
        <v>1382.1</v>
      </c>
      <c r="E186" s="42">
        <f t="shared" ref="E186:E187" si="228">D186/C186*100</f>
        <v>59.565573417230524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1382.1</v>
      </c>
      <c r="N186" s="42">
        <f t="shared" si="211"/>
        <v>59.565573417230524</v>
      </c>
    </row>
    <row r="187" spans="1:14" x14ac:dyDescent="0.25">
      <c r="A187" s="74" t="s">
        <v>31</v>
      </c>
      <c r="B187" s="105"/>
      <c r="C187" s="43">
        <f>C186</f>
        <v>2320.3000000000002</v>
      </c>
      <c r="D187" s="43">
        <f>D186</f>
        <v>1382.1</v>
      </c>
      <c r="E187" s="43">
        <f t="shared" si="228"/>
        <v>59.565573417230524</v>
      </c>
      <c r="F187" s="43">
        <f t="shared" ref="F187:I187" si="229">F186</f>
        <v>0</v>
      </c>
      <c r="G187" s="43">
        <f t="shared" si="229"/>
        <v>0</v>
      </c>
      <c r="H187" s="43"/>
      <c r="I187" s="43">
        <f t="shared" si="229"/>
        <v>0</v>
      </c>
      <c r="J187" s="43">
        <f t="shared" ref="J187" si="230">J186</f>
        <v>0</v>
      </c>
      <c r="K187" s="34"/>
      <c r="L187" s="43">
        <f>SUM(L186)</f>
        <v>2320.3000000000002</v>
      </c>
      <c r="M187" s="43">
        <f>SUM(M186)</f>
        <v>1382.1</v>
      </c>
      <c r="N187" s="43">
        <f t="shared" si="211"/>
        <v>59.565573417230524</v>
      </c>
    </row>
    <row r="188" spans="1:14" ht="28.5" customHeight="1" x14ac:dyDescent="0.25">
      <c r="A188" s="63" t="s">
        <v>75</v>
      </c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5"/>
    </row>
    <row r="189" spans="1:14" ht="31.5" customHeight="1" x14ac:dyDescent="0.25">
      <c r="A189" s="60" t="s">
        <v>46</v>
      </c>
      <c r="B189" s="59"/>
      <c r="C189" s="42">
        <f>F189+I189+L189</f>
        <v>812</v>
      </c>
      <c r="D189" s="42">
        <f>G189+J189+M189</f>
        <v>535.20000000000005</v>
      </c>
      <c r="E189" s="42">
        <f t="shared" ref="E189" si="231">D189/C189*100</f>
        <v>65.911330049261082</v>
      </c>
      <c r="F189" s="22"/>
      <c r="G189" s="22"/>
      <c r="H189" s="34"/>
      <c r="I189" s="22"/>
      <c r="J189" s="22"/>
      <c r="K189" s="34"/>
      <c r="L189" s="22">
        <v>812</v>
      </c>
      <c r="M189" s="22">
        <v>535.20000000000005</v>
      </c>
      <c r="N189" s="42">
        <f t="shared" si="211"/>
        <v>65.911330049261082</v>
      </c>
    </row>
    <row r="190" spans="1:14" x14ac:dyDescent="0.25">
      <c r="A190" s="75" t="s">
        <v>31</v>
      </c>
      <c r="B190" s="106"/>
      <c r="C190" s="43">
        <f>C189</f>
        <v>812</v>
      </c>
      <c r="D190" s="43">
        <f t="shared" ref="D190:M190" si="232">D189</f>
        <v>535.20000000000005</v>
      </c>
      <c r="E190" s="43">
        <f t="shared" si="232"/>
        <v>65.911330049261082</v>
      </c>
      <c r="F190" s="43">
        <f t="shared" si="232"/>
        <v>0</v>
      </c>
      <c r="G190" s="43">
        <f t="shared" si="232"/>
        <v>0</v>
      </c>
      <c r="H190" s="43">
        <f t="shared" si="232"/>
        <v>0</v>
      </c>
      <c r="I190" s="43">
        <f t="shared" si="232"/>
        <v>0</v>
      </c>
      <c r="J190" s="43">
        <f t="shared" si="232"/>
        <v>0</v>
      </c>
      <c r="K190" s="43">
        <f t="shared" si="232"/>
        <v>0</v>
      </c>
      <c r="L190" s="43">
        <f t="shared" si="232"/>
        <v>812</v>
      </c>
      <c r="M190" s="43">
        <f t="shared" si="232"/>
        <v>535.20000000000005</v>
      </c>
      <c r="N190" s="43">
        <f>M190/L190*100</f>
        <v>65.911330049261082</v>
      </c>
    </row>
    <row r="191" spans="1:14" x14ac:dyDescent="0.25">
      <c r="A191" s="63" t="s">
        <v>135</v>
      </c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5"/>
    </row>
    <row r="192" spans="1:14" ht="31.5" customHeight="1" x14ac:dyDescent="0.25">
      <c r="A192" s="60" t="s">
        <v>46</v>
      </c>
      <c r="B192" s="59"/>
      <c r="C192" s="42">
        <f>F192+I192+L192</f>
        <v>2200</v>
      </c>
      <c r="D192" s="42">
        <f>G192+J192+M192</f>
        <v>1500</v>
      </c>
      <c r="E192" s="42">
        <f t="shared" ref="E192" si="233">D192/C192*100</f>
        <v>68.181818181818173</v>
      </c>
      <c r="F192" s="22"/>
      <c r="G192" s="22"/>
      <c r="H192" s="34"/>
      <c r="I192" s="22"/>
      <c r="J192" s="22"/>
      <c r="K192" s="34"/>
      <c r="L192" s="22">
        <v>2200</v>
      </c>
      <c r="M192" s="22">
        <v>1500</v>
      </c>
      <c r="N192" s="42">
        <f t="shared" ref="N192" si="234">M192/L192*100</f>
        <v>68.181818181818173</v>
      </c>
    </row>
    <row r="193" spans="1:15" x14ac:dyDescent="0.25">
      <c r="A193" s="75" t="s">
        <v>31</v>
      </c>
      <c r="B193" s="106"/>
      <c r="C193" s="43">
        <f>C192</f>
        <v>2200</v>
      </c>
      <c r="D193" s="43">
        <f t="shared" ref="D193:M193" si="235">D192</f>
        <v>1500</v>
      </c>
      <c r="E193" s="43">
        <f t="shared" si="235"/>
        <v>68.181818181818173</v>
      </c>
      <c r="F193" s="43">
        <f t="shared" si="235"/>
        <v>0</v>
      </c>
      <c r="G193" s="43">
        <f t="shared" si="235"/>
        <v>0</v>
      </c>
      <c r="H193" s="43">
        <f t="shared" si="235"/>
        <v>0</v>
      </c>
      <c r="I193" s="43">
        <f t="shared" si="235"/>
        <v>0</v>
      </c>
      <c r="J193" s="43">
        <f t="shared" si="235"/>
        <v>0</v>
      </c>
      <c r="K193" s="43">
        <f t="shared" si="235"/>
        <v>0</v>
      </c>
      <c r="L193" s="43">
        <f t="shared" si="235"/>
        <v>2200</v>
      </c>
      <c r="M193" s="43">
        <f t="shared" si="235"/>
        <v>1500</v>
      </c>
      <c r="N193" s="43">
        <f t="shared" si="211"/>
        <v>68.181818181818173</v>
      </c>
    </row>
    <row r="194" spans="1:15" x14ac:dyDescent="0.25">
      <c r="A194" s="75" t="s">
        <v>53</v>
      </c>
      <c r="B194" s="91"/>
      <c r="C194" s="44">
        <f>C176+C180+C184+C187+C190+C193</f>
        <v>220792.90000000002</v>
      </c>
      <c r="D194" s="44">
        <f t="shared" ref="D194:M194" si="236">D176+D180+D184+D187+D190+D193</f>
        <v>72872.099999999991</v>
      </c>
      <c r="E194" s="44">
        <f t="shared" si="236"/>
        <v>278.44559809495934</v>
      </c>
      <c r="F194" s="44">
        <f t="shared" si="236"/>
        <v>0</v>
      </c>
      <c r="G194" s="44">
        <f t="shared" si="236"/>
        <v>0</v>
      </c>
      <c r="H194" s="44">
        <f t="shared" si="236"/>
        <v>0</v>
      </c>
      <c r="I194" s="44">
        <f t="shared" si="236"/>
        <v>83440</v>
      </c>
      <c r="J194" s="44">
        <f t="shared" si="236"/>
        <v>657.2</v>
      </c>
      <c r="K194" s="44">
        <f t="shared" si="236"/>
        <v>0.78763183125599245</v>
      </c>
      <c r="L194" s="44">
        <f t="shared" si="236"/>
        <v>137352.9</v>
      </c>
      <c r="M194" s="44">
        <f t="shared" si="236"/>
        <v>72214.899999999994</v>
      </c>
      <c r="N194" s="44">
        <f t="shared" si="211"/>
        <v>52.576174219838087</v>
      </c>
    </row>
    <row r="195" spans="1:15" ht="28.5" customHeight="1" x14ac:dyDescent="0.35">
      <c r="A195" s="8" t="s">
        <v>25</v>
      </c>
      <c r="B195" s="69" t="s">
        <v>10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1"/>
    </row>
    <row r="196" spans="1:15" ht="15.75" customHeight="1" x14ac:dyDescent="0.25">
      <c r="A196" s="55" t="s">
        <v>76</v>
      </c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7"/>
    </row>
    <row r="197" spans="1:15" x14ac:dyDescent="0.25">
      <c r="A197" s="58" t="s">
        <v>39</v>
      </c>
      <c r="B197" s="59"/>
      <c r="C197" s="42">
        <f>F197+I197+L197</f>
        <v>1200</v>
      </c>
      <c r="D197" s="42">
        <f>G197+J197+M197</f>
        <v>11.5</v>
      </c>
      <c r="E197" s="42">
        <f t="shared" ref="E197:E198" si="237">D197/C197*100</f>
        <v>0.95833333333333326</v>
      </c>
      <c r="F197" s="22"/>
      <c r="G197" s="22"/>
      <c r="H197" s="34"/>
      <c r="I197" s="22"/>
      <c r="J197" s="22"/>
      <c r="K197" s="34"/>
      <c r="L197" s="22">
        <v>1200</v>
      </c>
      <c r="M197" s="22">
        <v>11.5</v>
      </c>
      <c r="N197" s="42">
        <f t="shared" si="211"/>
        <v>0.95833333333333326</v>
      </c>
    </row>
    <row r="198" spans="1:15" x14ac:dyDescent="0.25">
      <c r="A198" s="61" t="s">
        <v>40</v>
      </c>
      <c r="B198" s="62"/>
      <c r="C198" s="43">
        <f>C197</f>
        <v>1200</v>
      </c>
      <c r="D198" s="43">
        <f>D197</f>
        <v>11.5</v>
      </c>
      <c r="E198" s="43">
        <f t="shared" si="237"/>
        <v>0.95833333333333326</v>
      </c>
      <c r="F198" s="43">
        <f t="shared" ref="F198:G198" si="238">F197</f>
        <v>0</v>
      </c>
      <c r="G198" s="43">
        <f t="shared" si="238"/>
        <v>0</v>
      </c>
      <c r="H198" s="34"/>
      <c r="I198" s="43">
        <f t="shared" ref="I198:J198" si="239">I197</f>
        <v>0</v>
      </c>
      <c r="J198" s="43">
        <f t="shared" si="239"/>
        <v>0</v>
      </c>
      <c r="K198" s="34"/>
      <c r="L198" s="43">
        <f>SUM(L197)</f>
        <v>1200</v>
      </c>
      <c r="M198" s="43">
        <f>SUM(M197)</f>
        <v>11.5</v>
      </c>
      <c r="N198" s="49">
        <f t="shared" si="211"/>
        <v>0.95833333333333326</v>
      </c>
    </row>
    <row r="199" spans="1:15" ht="15.75" customHeight="1" x14ac:dyDescent="0.25">
      <c r="A199" s="55" t="s">
        <v>77</v>
      </c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7"/>
    </row>
    <row r="200" spans="1:15" x14ac:dyDescent="0.25">
      <c r="A200" s="128" t="s">
        <v>39</v>
      </c>
      <c r="B200" s="129"/>
      <c r="C200" s="42">
        <f>F200+I200+L200</f>
        <v>230</v>
      </c>
      <c r="D200" s="42">
        <f>G200+J200+M200</f>
        <v>75</v>
      </c>
      <c r="E200" s="42">
        <f t="shared" ref="E200:E202" si="240">D200/C200*100</f>
        <v>32.608695652173914</v>
      </c>
      <c r="F200" s="22"/>
      <c r="G200" s="22"/>
      <c r="H200" s="34"/>
      <c r="I200" s="22"/>
      <c r="J200" s="22"/>
      <c r="K200" s="34"/>
      <c r="L200" s="22">
        <v>230</v>
      </c>
      <c r="M200" s="24">
        <v>75</v>
      </c>
      <c r="N200" s="49">
        <f t="shared" si="211"/>
        <v>32.608695652173914</v>
      </c>
    </row>
    <row r="201" spans="1:15" x14ac:dyDescent="0.25">
      <c r="A201" s="126" t="s">
        <v>86</v>
      </c>
      <c r="B201" s="127"/>
      <c r="C201" s="42">
        <f>F201+I201+L201</f>
        <v>715</v>
      </c>
      <c r="D201" s="42">
        <f>G201+J201+M201</f>
        <v>587.70000000000005</v>
      </c>
      <c r="E201" s="42">
        <f t="shared" si="240"/>
        <v>82.1958041958042</v>
      </c>
      <c r="F201" s="22"/>
      <c r="G201" s="22"/>
      <c r="H201" s="34"/>
      <c r="I201" s="22"/>
      <c r="J201" s="22"/>
      <c r="K201" s="34"/>
      <c r="L201" s="22">
        <v>715</v>
      </c>
      <c r="M201" s="22">
        <v>587.70000000000005</v>
      </c>
      <c r="N201" s="42">
        <f t="shared" si="211"/>
        <v>82.1958041958042</v>
      </c>
    </row>
    <row r="202" spans="1:15" x14ac:dyDescent="0.25">
      <c r="A202" s="130" t="s">
        <v>40</v>
      </c>
      <c r="B202" s="131"/>
      <c r="C202" s="43">
        <f>C200+C201</f>
        <v>945</v>
      </c>
      <c r="D202" s="43">
        <f>D200+D201</f>
        <v>662.7</v>
      </c>
      <c r="E202" s="43">
        <f t="shared" si="240"/>
        <v>70.126984126984127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662.7</v>
      </c>
      <c r="N202" s="49">
        <f t="shared" si="211"/>
        <v>70.126984126984127</v>
      </c>
    </row>
    <row r="203" spans="1:15" ht="31.5" hidden="1" customHeight="1" x14ac:dyDescent="0.25">
      <c r="A203" s="120" t="s">
        <v>78</v>
      </c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2"/>
    </row>
    <row r="204" spans="1:15" ht="15.6" hidden="1" x14ac:dyDescent="0.3">
      <c r="A204" s="132" t="s">
        <v>39</v>
      </c>
      <c r="B204" s="133"/>
      <c r="C204" s="42">
        <f>F204+I204+L204</f>
        <v>0</v>
      </c>
      <c r="D204" s="42">
        <f>G204+J204+M204</f>
        <v>0</v>
      </c>
      <c r="E204" s="42" t="e">
        <f t="shared" ref="E204:E206" si="241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1"/>
        <v>#DIV/0!</v>
      </c>
    </row>
    <row r="205" spans="1:15" ht="16.149999999999999" hidden="1" x14ac:dyDescent="0.3">
      <c r="A205" s="130" t="s">
        <v>40</v>
      </c>
      <c r="B205" s="131"/>
      <c r="C205" s="43">
        <f>C204</f>
        <v>0</v>
      </c>
      <c r="D205" s="43">
        <f>D204</f>
        <v>0</v>
      </c>
      <c r="E205" s="43" t="e">
        <f t="shared" si="241"/>
        <v>#DIV/0!</v>
      </c>
      <c r="F205" s="43">
        <f t="shared" ref="F205:G205" si="242">F204</f>
        <v>0</v>
      </c>
      <c r="G205" s="43">
        <f t="shared" si="242"/>
        <v>0</v>
      </c>
      <c r="H205" s="43"/>
      <c r="I205" s="43">
        <f t="shared" ref="I205:J205" si="243">I204</f>
        <v>0</v>
      </c>
      <c r="J205" s="43">
        <f t="shared" si="243"/>
        <v>0</v>
      </c>
      <c r="K205" s="43"/>
      <c r="L205" s="43">
        <f>SUM(L204)</f>
        <v>0</v>
      </c>
      <c r="M205" s="43">
        <f>SUM(M204)</f>
        <v>0</v>
      </c>
      <c r="N205" s="42" t="e">
        <f t="shared" si="211"/>
        <v>#DIV/0!</v>
      </c>
    </row>
    <row r="206" spans="1:15" x14ac:dyDescent="0.25">
      <c r="A206" s="134" t="s">
        <v>53</v>
      </c>
      <c r="B206" s="135"/>
      <c r="C206" s="44">
        <f>C198+C202+C205</f>
        <v>2145</v>
      </c>
      <c r="D206" s="44">
        <f>D198+D202+D205</f>
        <v>674.2</v>
      </c>
      <c r="E206" s="44">
        <f t="shared" si="241"/>
        <v>31.431235431235432</v>
      </c>
      <c r="F206" s="44">
        <f t="shared" ref="F206:G206" si="244">F198+F202+F205</f>
        <v>0</v>
      </c>
      <c r="G206" s="44">
        <f t="shared" si="244"/>
        <v>0</v>
      </c>
      <c r="H206" s="34"/>
      <c r="I206" s="44">
        <f t="shared" ref="I206:M206" si="245">I198+I202+I205</f>
        <v>0</v>
      </c>
      <c r="J206" s="44">
        <f t="shared" si="245"/>
        <v>0</v>
      </c>
      <c r="K206" s="34"/>
      <c r="L206" s="44">
        <f t="shared" si="245"/>
        <v>2145</v>
      </c>
      <c r="M206" s="44">
        <f t="shared" si="245"/>
        <v>674.2</v>
      </c>
      <c r="N206" s="44">
        <f t="shared" si="211"/>
        <v>31.431235431235432</v>
      </c>
      <c r="O206" s="13"/>
    </row>
    <row r="207" spans="1:15" ht="21" customHeight="1" x14ac:dyDescent="0.35">
      <c r="A207" s="8">
        <v>10</v>
      </c>
      <c r="B207" s="69" t="s">
        <v>11</v>
      </c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1"/>
    </row>
    <row r="208" spans="1:15" ht="15.75" customHeight="1" x14ac:dyDescent="0.25">
      <c r="A208" s="63" t="s">
        <v>80</v>
      </c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5"/>
    </row>
    <row r="209" spans="1:14" ht="30" customHeight="1" x14ac:dyDescent="0.25">
      <c r="A209" s="60" t="s">
        <v>44</v>
      </c>
      <c r="B209" s="125"/>
      <c r="C209" s="42">
        <f>F209+I209+L209</f>
        <v>80</v>
      </c>
      <c r="D209" s="42">
        <f>G209+J209+M209</f>
        <v>0</v>
      </c>
      <c r="E209" s="42">
        <f t="shared" ref="E209:E211" si="246">D209/C209*100</f>
        <v>0</v>
      </c>
      <c r="F209" s="22"/>
      <c r="G209" s="22"/>
      <c r="H209" s="34"/>
      <c r="I209" s="22"/>
      <c r="J209" s="22"/>
      <c r="K209" s="34"/>
      <c r="L209" s="22">
        <v>80</v>
      </c>
      <c r="M209" s="22">
        <v>0</v>
      </c>
      <c r="N209" s="42">
        <f t="shared" si="211"/>
        <v>0</v>
      </c>
    </row>
    <row r="210" spans="1:14" ht="30.75" customHeight="1" x14ac:dyDescent="0.25">
      <c r="A210" s="60" t="s">
        <v>58</v>
      </c>
      <c r="B210" s="59"/>
      <c r="C210" s="42">
        <f>F210+I210+L210</f>
        <v>300</v>
      </c>
      <c r="D210" s="42">
        <f>G210+J210+M210</f>
        <v>62.1</v>
      </c>
      <c r="E210" s="42">
        <f t="shared" si="246"/>
        <v>20.700000000000003</v>
      </c>
      <c r="F210" s="22"/>
      <c r="G210" s="22"/>
      <c r="H210" s="34"/>
      <c r="I210" s="22"/>
      <c r="J210" s="22"/>
      <c r="K210" s="34"/>
      <c r="L210" s="22">
        <v>300</v>
      </c>
      <c r="M210" s="22">
        <v>62.1</v>
      </c>
      <c r="N210" s="42">
        <f t="shared" si="211"/>
        <v>20.700000000000003</v>
      </c>
    </row>
    <row r="211" spans="1:14" x14ac:dyDescent="0.25">
      <c r="A211" s="74" t="s">
        <v>31</v>
      </c>
      <c r="B211" s="105"/>
      <c r="C211" s="43">
        <f>C210+C209</f>
        <v>380</v>
      </c>
      <c r="D211" s="43">
        <f>D210+D209</f>
        <v>62.1</v>
      </c>
      <c r="E211" s="43">
        <f t="shared" si="246"/>
        <v>16.342105263157894</v>
      </c>
      <c r="F211" s="43">
        <f t="shared" ref="F211:G211" si="247">F210+F209</f>
        <v>0</v>
      </c>
      <c r="G211" s="43">
        <f t="shared" si="247"/>
        <v>0</v>
      </c>
      <c r="H211" s="34"/>
      <c r="I211" s="43">
        <f t="shared" ref="I211:J211" si="248">I210+I209</f>
        <v>0</v>
      </c>
      <c r="J211" s="43">
        <f t="shared" si="248"/>
        <v>0</v>
      </c>
      <c r="K211" s="34"/>
      <c r="L211" s="43">
        <f>SUM(L209:L210)</f>
        <v>380</v>
      </c>
      <c r="M211" s="43">
        <f>SUM(M209:M210)</f>
        <v>62.1</v>
      </c>
      <c r="N211" s="43">
        <f t="shared" si="211"/>
        <v>16.342105263157894</v>
      </c>
    </row>
    <row r="212" spans="1:14" ht="15.75" customHeight="1" x14ac:dyDescent="0.25">
      <c r="A212" s="55" t="s">
        <v>81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7"/>
    </row>
    <row r="213" spans="1:14" ht="30.75" customHeight="1" x14ac:dyDescent="0.25">
      <c r="A213" s="60" t="s">
        <v>58</v>
      </c>
      <c r="B213" s="59"/>
      <c r="C213" s="42">
        <f>F213+I213+L213</f>
        <v>3964.5</v>
      </c>
      <c r="D213" s="42">
        <f>G213+J213+M213</f>
        <v>2293.1999999999998</v>
      </c>
      <c r="E213" s="42">
        <f t="shared" ref="E213:E214" si="249">D213/C213*100</f>
        <v>57.843359818388194</v>
      </c>
      <c r="F213" s="22"/>
      <c r="G213" s="22"/>
      <c r="H213" s="34"/>
      <c r="I213" s="22"/>
      <c r="J213" s="22"/>
      <c r="K213" s="34"/>
      <c r="L213" s="22">
        <v>3964.5</v>
      </c>
      <c r="M213" s="22">
        <v>2293.1999999999998</v>
      </c>
      <c r="N213" s="42">
        <f t="shared" si="211"/>
        <v>57.843359818388194</v>
      </c>
    </row>
    <row r="214" spans="1:14" x14ac:dyDescent="0.25">
      <c r="A214" s="74" t="s">
        <v>31</v>
      </c>
      <c r="B214" s="105"/>
      <c r="C214" s="43">
        <f>C213</f>
        <v>3964.5</v>
      </c>
      <c r="D214" s="43">
        <f>D213</f>
        <v>2293.1999999999998</v>
      </c>
      <c r="E214" s="43">
        <f t="shared" si="249"/>
        <v>57.843359818388194</v>
      </c>
      <c r="F214" s="43">
        <f t="shared" ref="F214:G214" si="250">F213</f>
        <v>0</v>
      </c>
      <c r="G214" s="43">
        <f t="shared" si="250"/>
        <v>0</v>
      </c>
      <c r="H214" s="34"/>
      <c r="I214" s="43">
        <f t="shared" ref="I214:J214" si="251">I213</f>
        <v>0</v>
      </c>
      <c r="J214" s="43">
        <f t="shared" si="251"/>
        <v>0</v>
      </c>
      <c r="K214" s="34"/>
      <c r="L214" s="43">
        <f>SUM(L213)</f>
        <v>3964.5</v>
      </c>
      <c r="M214" s="43">
        <f>SUM(M213)</f>
        <v>2293.1999999999998</v>
      </c>
      <c r="N214" s="43">
        <f t="shared" si="211"/>
        <v>57.843359818388194</v>
      </c>
    </row>
    <row r="215" spans="1:14" ht="15.75" customHeight="1" x14ac:dyDescent="0.25">
      <c r="A215" s="63" t="s">
        <v>82</v>
      </c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5"/>
    </row>
    <row r="216" spans="1:14" ht="28.5" customHeight="1" x14ac:dyDescent="0.25">
      <c r="A216" s="60" t="s">
        <v>58</v>
      </c>
      <c r="B216" s="59"/>
      <c r="C216" s="34">
        <f>F216+I216+L216</f>
        <v>2752.6</v>
      </c>
      <c r="D216" s="34">
        <f>G216+J216+M216</f>
        <v>1425.3</v>
      </c>
      <c r="E216" s="34">
        <f t="shared" ref="E216:E218" si="252">D216/C216*100</f>
        <v>51.780135144953867</v>
      </c>
      <c r="F216" s="16"/>
      <c r="G216" s="16"/>
      <c r="H216" s="34"/>
      <c r="I216" s="16"/>
      <c r="J216" s="16"/>
      <c r="K216" s="34"/>
      <c r="L216" s="16">
        <v>2752.6</v>
      </c>
      <c r="M216" s="16">
        <v>1425.3</v>
      </c>
      <c r="N216" s="34">
        <f t="shared" si="211"/>
        <v>51.780135144953867</v>
      </c>
    </row>
    <row r="217" spans="1:14" x14ac:dyDescent="0.25">
      <c r="A217" s="74" t="s">
        <v>31</v>
      </c>
      <c r="B217" s="105"/>
      <c r="C217" s="35">
        <f>C216</f>
        <v>2752.6</v>
      </c>
      <c r="D217" s="35">
        <f>D216</f>
        <v>1425.3</v>
      </c>
      <c r="E217" s="35">
        <f t="shared" si="252"/>
        <v>51.780135144953867</v>
      </c>
      <c r="F217" s="35">
        <f t="shared" ref="F217:G217" si="253">F216</f>
        <v>0</v>
      </c>
      <c r="G217" s="35">
        <f t="shared" si="253"/>
        <v>0</v>
      </c>
      <c r="H217" s="34"/>
      <c r="I217" s="35">
        <f t="shared" ref="I217:J217" si="254">I216</f>
        <v>0</v>
      </c>
      <c r="J217" s="35">
        <f t="shared" si="254"/>
        <v>0</v>
      </c>
      <c r="K217" s="34"/>
      <c r="L217" s="35">
        <f>SUM(L216)</f>
        <v>2752.6</v>
      </c>
      <c r="M217" s="35">
        <f>SUM(M216)</f>
        <v>1425.3</v>
      </c>
      <c r="N217" s="35">
        <f t="shared" si="211"/>
        <v>51.780135144953867</v>
      </c>
    </row>
    <row r="218" spans="1:14" x14ac:dyDescent="0.25">
      <c r="A218" s="75" t="s">
        <v>53</v>
      </c>
      <c r="B218" s="91"/>
      <c r="C218" s="37">
        <f>C211+C214+C217</f>
        <v>7097.1</v>
      </c>
      <c r="D218" s="37">
        <f>D211+D214+D217</f>
        <v>3780.5999999999995</v>
      </c>
      <c r="E218" s="34">
        <f t="shared" si="252"/>
        <v>53.269645348099914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7097.1</v>
      </c>
      <c r="M218" s="37">
        <f>M211+M214+M217</f>
        <v>3780.5999999999995</v>
      </c>
      <c r="N218" s="37">
        <f t="shared" si="211"/>
        <v>53.269645348099914</v>
      </c>
    </row>
    <row r="219" spans="1:14" ht="22.5" customHeight="1" x14ac:dyDescent="0.35">
      <c r="A219" s="8">
        <v>11</v>
      </c>
      <c r="B219" s="69" t="s">
        <v>12</v>
      </c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1"/>
    </row>
    <row r="220" spans="1:14" ht="15.75" customHeight="1" x14ac:dyDescent="0.25">
      <c r="A220" s="63" t="s">
        <v>83</v>
      </c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5"/>
    </row>
    <row r="221" spans="1:14" x14ac:dyDescent="0.25">
      <c r="A221" s="58" t="s">
        <v>39</v>
      </c>
      <c r="B221" s="59"/>
      <c r="C221" s="34">
        <f>F221+I221+L221</f>
        <v>2080</v>
      </c>
      <c r="D221" s="34">
        <f>G221+J221+M221</f>
        <v>1005</v>
      </c>
      <c r="E221" s="34">
        <f t="shared" ref="E221:E222" si="255">D221/C221*100</f>
        <v>48.317307692307693</v>
      </c>
      <c r="F221" s="16"/>
      <c r="G221" s="16"/>
      <c r="H221" s="34"/>
      <c r="I221" s="16"/>
      <c r="J221" s="16"/>
      <c r="K221" s="34"/>
      <c r="L221" s="16">
        <v>2080</v>
      </c>
      <c r="M221" s="16">
        <v>1005</v>
      </c>
      <c r="N221" s="34">
        <f t="shared" si="211"/>
        <v>48.317307692307693</v>
      </c>
    </row>
    <row r="222" spans="1:14" x14ac:dyDescent="0.25">
      <c r="A222" s="74" t="s">
        <v>31</v>
      </c>
      <c r="B222" s="105"/>
      <c r="C222" s="50">
        <f>C221</f>
        <v>2080</v>
      </c>
      <c r="D222" s="50">
        <f>D221</f>
        <v>1005</v>
      </c>
      <c r="E222" s="35">
        <f t="shared" si="255"/>
        <v>48.317307692307693</v>
      </c>
      <c r="F222" s="50">
        <f t="shared" ref="F222:G222" si="256">F221</f>
        <v>0</v>
      </c>
      <c r="G222" s="50">
        <f t="shared" si="256"/>
        <v>0</v>
      </c>
      <c r="H222" s="34"/>
      <c r="I222" s="50">
        <f t="shared" ref="I222:J222" si="257">I221</f>
        <v>0</v>
      </c>
      <c r="J222" s="50">
        <f t="shared" si="257"/>
        <v>0</v>
      </c>
      <c r="K222" s="34"/>
      <c r="L222" s="35">
        <f>SUM(L221)</f>
        <v>2080</v>
      </c>
      <c r="M222" s="35">
        <f>SUM(M221)</f>
        <v>1005</v>
      </c>
      <c r="N222" s="35">
        <f t="shared" si="211"/>
        <v>48.317307692307693</v>
      </c>
    </row>
    <row r="223" spans="1:14" ht="15.75" customHeight="1" x14ac:dyDescent="0.25">
      <c r="A223" s="63" t="s">
        <v>84</v>
      </c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5"/>
    </row>
    <row r="224" spans="1:14" x14ac:dyDescent="0.25">
      <c r="A224" s="58" t="s">
        <v>39</v>
      </c>
      <c r="B224" s="59"/>
      <c r="C224" s="34">
        <f>F224+I224+L224</f>
        <v>1700</v>
      </c>
      <c r="D224" s="34">
        <f>G224+J224+M224</f>
        <v>1291.5</v>
      </c>
      <c r="E224" s="34">
        <f t="shared" ref="E224:E226" si="258">D224/C224*100</f>
        <v>75.970588235294116</v>
      </c>
      <c r="F224" s="16"/>
      <c r="G224" s="16"/>
      <c r="H224" s="34"/>
      <c r="I224" s="16"/>
      <c r="J224" s="16"/>
      <c r="K224" s="34"/>
      <c r="L224" s="16">
        <v>1700</v>
      </c>
      <c r="M224" s="16">
        <v>1291.5</v>
      </c>
      <c r="N224" s="34">
        <f t="shared" si="211"/>
        <v>75.970588235294116</v>
      </c>
    </row>
    <row r="225" spans="1:15" x14ac:dyDescent="0.25">
      <c r="A225" s="74" t="s">
        <v>31</v>
      </c>
      <c r="B225" s="105"/>
      <c r="C225" s="35">
        <f>C224</f>
        <v>1700</v>
      </c>
      <c r="D225" s="35">
        <f>D224</f>
        <v>1291.5</v>
      </c>
      <c r="E225" s="35">
        <f t="shared" si="258"/>
        <v>75.970588235294116</v>
      </c>
      <c r="F225" s="35">
        <f t="shared" ref="F225:G225" si="259">F224</f>
        <v>0</v>
      </c>
      <c r="G225" s="35">
        <f t="shared" si="259"/>
        <v>0</v>
      </c>
      <c r="H225" s="34"/>
      <c r="I225" s="35">
        <f t="shared" ref="I225:J225" si="260">I224</f>
        <v>0</v>
      </c>
      <c r="J225" s="35">
        <f t="shared" si="260"/>
        <v>0</v>
      </c>
      <c r="K225" s="34"/>
      <c r="L225" s="35">
        <f>SUM(L224)</f>
        <v>1700</v>
      </c>
      <c r="M225" s="35">
        <f>SUM(M224)</f>
        <v>1291.5</v>
      </c>
      <c r="N225" s="35">
        <f t="shared" si="211"/>
        <v>75.970588235294116</v>
      </c>
    </row>
    <row r="226" spans="1:15" x14ac:dyDescent="0.25">
      <c r="A226" s="75" t="s">
        <v>53</v>
      </c>
      <c r="B226" s="91"/>
      <c r="C226" s="37">
        <f>C222+C225</f>
        <v>3780</v>
      </c>
      <c r="D226" s="37">
        <f>D222+D225</f>
        <v>2296.5</v>
      </c>
      <c r="E226" s="37">
        <f t="shared" si="258"/>
        <v>60.753968253968246</v>
      </c>
      <c r="F226" s="37">
        <f t="shared" ref="F226:G226" si="261">F222+F225</f>
        <v>0</v>
      </c>
      <c r="G226" s="37">
        <f t="shared" si="261"/>
        <v>0</v>
      </c>
      <c r="H226" s="34"/>
      <c r="I226" s="37">
        <f t="shared" ref="I226:M226" si="262">I222+I225</f>
        <v>0</v>
      </c>
      <c r="J226" s="37">
        <f t="shared" si="262"/>
        <v>0</v>
      </c>
      <c r="K226" s="34"/>
      <c r="L226" s="37">
        <f t="shared" si="262"/>
        <v>3780</v>
      </c>
      <c r="M226" s="37">
        <f t="shared" si="262"/>
        <v>2296.5</v>
      </c>
      <c r="N226" s="37">
        <f t="shared" si="211"/>
        <v>60.753968253968246</v>
      </c>
      <c r="O226" s="13"/>
    </row>
    <row r="227" spans="1:15" ht="15.75" customHeight="1" x14ac:dyDescent="0.35">
      <c r="A227" s="8">
        <v>12</v>
      </c>
      <c r="B227" s="69" t="s">
        <v>13</v>
      </c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1"/>
    </row>
    <row r="228" spans="1:15" ht="15.75" customHeight="1" x14ac:dyDescent="0.25">
      <c r="A228" s="55" t="s">
        <v>85</v>
      </c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7"/>
    </row>
    <row r="229" spans="1:15" ht="30.75" customHeight="1" x14ac:dyDescent="0.25">
      <c r="A229" s="60" t="s">
        <v>86</v>
      </c>
      <c r="B229" s="114"/>
      <c r="C229" s="34">
        <f>F229+I229+L229</f>
        <v>4692.8999999999996</v>
      </c>
      <c r="D229" s="34">
        <f>G229+J229+M229</f>
        <v>3001</v>
      </c>
      <c r="E229" s="34">
        <f t="shared" ref="E229:E230" si="263">D229/C229*100</f>
        <v>63.947665622536178</v>
      </c>
      <c r="F229" s="16"/>
      <c r="G229" s="16"/>
      <c r="H229" s="34"/>
      <c r="I229" s="16">
        <v>636.70000000000005</v>
      </c>
      <c r="J229" s="16">
        <v>385.9</v>
      </c>
      <c r="K229" s="34">
        <f t="shared" ref="K229:K230" si="264">J229/I229*100</f>
        <v>60.609392178419974</v>
      </c>
      <c r="L229" s="16">
        <v>4056.2</v>
      </c>
      <c r="M229" s="16">
        <v>2615.1</v>
      </c>
      <c r="N229" s="34">
        <f t="shared" si="211"/>
        <v>64.471672994428289</v>
      </c>
    </row>
    <row r="230" spans="1:15" x14ac:dyDescent="0.25">
      <c r="A230" s="74" t="s">
        <v>31</v>
      </c>
      <c r="B230" s="105"/>
      <c r="C230" s="35">
        <f>C229</f>
        <v>4692.8999999999996</v>
      </c>
      <c r="D230" s="35">
        <f>D229</f>
        <v>3001</v>
      </c>
      <c r="E230" s="35">
        <f t="shared" si="263"/>
        <v>63.947665622536178</v>
      </c>
      <c r="F230" s="35">
        <f t="shared" ref="F230:G230" si="265">F229</f>
        <v>0</v>
      </c>
      <c r="G230" s="35">
        <f t="shared" si="265"/>
        <v>0</v>
      </c>
      <c r="H230" s="34"/>
      <c r="I230" s="35">
        <f t="shared" ref="I230:J230" si="266">I229</f>
        <v>636.70000000000005</v>
      </c>
      <c r="J230" s="35">
        <f t="shared" si="266"/>
        <v>385.9</v>
      </c>
      <c r="K230" s="35">
        <f t="shared" si="264"/>
        <v>60.609392178419974</v>
      </c>
      <c r="L230" s="35">
        <f>SUM(L229)</f>
        <v>4056.2</v>
      </c>
      <c r="M230" s="35">
        <f>SUM(M229)</f>
        <v>2615.1</v>
      </c>
      <c r="N230" s="35">
        <f t="shared" si="211"/>
        <v>64.471672994428289</v>
      </c>
    </row>
    <row r="231" spans="1:15" ht="15.75" customHeight="1" x14ac:dyDescent="0.25">
      <c r="A231" s="55" t="s">
        <v>87</v>
      </c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7"/>
    </row>
    <row r="232" spans="1:15" ht="30.75" customHeight="1" x14ac:dyDescent="0.25">
      <c r="A232" s="60" t="s">
        <v>86</v>
      </c>
      <c r="B232" s="114"/>
      <c r="C232" s="34">
        <f>F232+I232+L232</f>
        <v>6826.1</v>
      </c>
      <c r="D232" s="34">
        <f>G232+J232+M232</f>
        <v>0</v>
      </c>
      <c r="E232" s="34">
        <f t="shared" ref="E232:E233" si="267">D232/C232*100</f>
        <v>0</v>
      </c>
      <c r="F232" s="16"/>
      <c r="G232" s="16"/>
      <c r="H232" s="34"/>
      <c r="I232" s="16">
        <v>6826.1</v>
      </c>
      <c r="J232" s="16">
        <v>0</v>
      </c>
      <c r="K232" s="34">
        <f t="shared" ref="K232:K233" si="268">J232/I232*100</f>
        <v>0</v>
      </c>
      <c r="L232" s="16"/>
      <c r="M232" s="16"/>
      <c r="N232" s="34"/>
    </row>
    <row r="233" spans="1:15" x14ac:dyDescent="0.25">
      <c r="A233" s="74" t="s">
        <v>31</v>
      </c>
      <c r="B233" s="105"/>
      <c r="C233" s="35">
        <f>C232</f>
        <v>6826.1</v>
      </c>
      <c r="D233" s="35">
        <f>D232</f>
        <v>0</v>
      </c>
      <c r="E233" s="35">
        <f t="shared" si="267"/>
        <v>0</v>
      </c>
      <c r="F233" s="35">
        <f t="shared" ref="F233:G233" si="269">F232</f>
        <v>0</v>
      </c>
      <c r="G233" s="35">
        <f t="shared" si="269"/>
        <v>0</v>
      </c>
      <c r="H233" s="34"/>
      <c r="I233" s="35">
        <f t="shared" ref="I233:J233" si="270">I232</f>
        <v>6826.1</v>
      </c>
      <c r="J233" s="35">
        <f t="shared" si="270"/>
        <v>0</v>
      </c>
      <c r="K233" s="35">
        <f t="shared" si="268"/>
        <v>0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55" t="s">
        <v>88</v>
      </c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7"/>
    </row>
    <row r="235" spans="1:15" ht="30.75" hidden="1" customHeight="1" x14ac:dyDescent="0.25">
      <c r="A235" s="60" t="s">
        <v>86</v>
      </c>
      <c r="B235" s="114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74" t="s">
        <v>31</v>
      </c>
      <c r="B236" s="105"/>
      <c r="C236" s="17">
        <f>C235</f>
        <v>0</v>
      </c>
      <c r="D236" s="17">
        <f>D235</f>
        <v>0</v>
      </c>
      <c r="E236" s="16"/>
      <c r="F236" s="17">
        <f t="shared" ref="F236:G236" si="271">F235</f>
        <v>0</v>
      </c>
      <c r="G236" s="17">
        <f t="shared" si="271"/>
        <v>0</v>
      </c>
      <c r="H236" s="16"/>
      <c r="I236" s="17">
        <f t="shared" ref="I236:J236" si="272">I235</f>
        <v>0</v>
      </c>
      <c r="J236" s="17">
        <f t="shared" si="272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55" t="s">
        <v>89</v>
      </c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7"/>
    </row>
    <row r="238" spans="1:15" ht="30.75" customHeight="1" x14ac:dyDescent="0.25">
      <c r="A238" s="60" t="s">
        <v>86</v>
      </c>
      <c r="B238" s="114"/>
      <c r="C238" s="34">
        <f>F238+I238+L238</f>
        <v>355.3</v>
      </c>
      <c r="D238" s="34">
        <f>G238+J238+M238</f>
        <v>0</v>
      </c>
      <c r="E238" s="34">
        <f t="shared" ref="E238:E239" si="273">D238/C238*100</f>
        <v>0</v>
      </c>
      <c r="F238" s="16"/>
      <c r="G238" s="16"/>
      <c r="H238" s="34"/>
      <c r="I238" s="16">
        <v>355.3</v>
      </c>
      <c r="J238" s="16">
        <v>0</v>
      </c>
      <c r="K238" s="34">
        <f t="shared" ref="K238:K239" si="274">J238/I238*100</f>
        <v>0</v>
      </c>
      <c r="L238" s="16"/>
      <c r="M238" s="16"/>
      <c r="N238" s="34"/>
    </row>
    <row r="239" spans="1:15" x14ac:dyDescent="0.25">
      <c r="A239" s="74" t="s">
        <v>31</v>
      </c>
      <c r="B239" s="105"/>
      <c r="C239" s="35">
        <f>C238</f>
        <v>355.3</v>
      </c>
      <c r="D239" s="35">
        <f>D238</f>
        <v>0</v>
      </c>
      <c r="E239" s="35">
        <f t="shared" si="273"/>
        <v>0</v>
      </c>
      <c r="F239" s="35">
        <f t="shared" ref="F239:G239" si="275">F238</f>
        <v>0</v>
      </c>
      <c r="G239" s="35">
        <f t="shared" si="275"/>
        <v>0</v>
      </c>
      <c r="H239" s="34"/>
      <c r="I239" s="35">
        <f t="shared" ref="I239:J239" si="276">I238</f>
        <v>355.3</v>
      </c>
      <c r="J239" s="35">
        <f t="shared" si="276"/>
        <v>0</v>
      </c>
      <c r="K239" s="35">
        <f t="shared" si="274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55" t="s">
        <v>90</v>
      </c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7"/>
    </row>
    <row r="241" spans="1:14" ht="33" customHeight="1" x14ac:dyDescent="0.25">
      <c r="A241" s="60" t="s">
        <v>86</v>
      </c>
      <c r="B241" s="114"/>
      <c r="C241" s="34">
        <f>F241+I241+L241</f>
        <v>200</v>
      </c>
      <c r="D241" s="34">
        <f>G241+J241+M241</f>
        <v>168.7</v>
      </c>
      <c r="E241" s="34">
        <f t="shared" ref="E241:E243" si="277">D241/C241*100</f>
        <v>84.35</v>
      </c>
      <c r="F241" s="16"/>
      <c r="G241" s="16"/>
      <c r="H241" s="34"/>
      <c r="I241" s="16"/>
      <c r="J241" s="16"/>
      <c r="K241" s="34"/>
      <c r="L241" s="16">
        <v>200</v>
      </c>
      <c r="M241" s="16">
        <v>168.7</v>
      </c>
      <c r="N241" s="34">
        <f t="shared" ref="N241:N305" si="278">M241/L241*100</f>
        <v>84.35</v>
      </c>
    </row>
    <row r="242" spans="1:14" x14ac:dyDescent="0.25">
      <c r="A242" s="61" t="s">
        <v>40</v>
      </c>
      <c r="B242" s="62"/>
      <c r="C242" s="35">
        <f>C241</f>
        <v>200</v>
      </c>
      <c r="D242" s="35">
        <f>D241</f>
        <v>168.7</v>
      </c>
      <c r="E242" s="35">
        <f t="shared" si="277"/>
        <v>84.35</v>
      </c>
      <c r="F242" s="35">
        <f t="shared" ref="F242:G242" si="279">F241</f>
        <v>0</v>
      </c>
      <c r="G242" s="35">
        <f t="shared" si="279"/>
        <v>0</v>
      </c>
      <c r="H242" s="34"/>
      <c r="I242" s="35">
        <f t="shared" ref="I242:J242" si="280">I241</f>
        <v>0</v>
      </c>
      <c r="J242" s="35">
        <f t="shared" si="280"/>
        <v>0</v>
      </c>
      <c r="K242" s="34"/>
      <c r="L242" s="35">
        <f>SUM(L241)</f>
        <v>200</v>
      </c>
      <c r="M242" s="35">
        <f>SUM(M241)</f>
        <v>168.7</v>
      </c>
      <c r="N242" s="35">
        <f t="shared" si="278"/>
        <v>84.35</v>
      </c>
    </row>
    <row r="243" spans="1:14" x14ac:dyDescent="0.25">
      <c r="A243" s="75" t="s">
        <v>53</v>
      </c>
      <c r="B243" s="91"/>
      <c r="C243" s="37">
        <f t="shared" ref="C243:D243" si="281">C230+C233+C242+C239+C235</f>
        <v>12074.3</v>
      </c>
      <c r="D243" s="37">
        <f t="shared" si="281"/>
        <v>3169.7</v>
      </c>
      <c r="E243" s="37">
        <f t="shared" si="277"/>
        <v>26.251625353022533</v>
      </c>
      <c r="F243" s="37">
        <f t="shared" ref="F243:G243" si="282">F230+F233+F242+F239+F235</f>
        <v>0</v>
      </c>
      <c r="G243" s="37">
        <f t="shared" si="282"/>
        <v>0</v>
      </c>
      <c r="H243" s="34"/>
      <c r="I243" s="37">
        <f>I230+I233+I242+I239+I235</f>
        <v>7818.1</v>
      </c>
      <c r="J243" s="37">
        <f>J230+J233+J242+J239+J235</f>
        <v>385.9</v>
      </c>
      <c r="K243" s="37">
        <f t="shared" ref="K243" si="283">J243/I243*100</f>
        <v>4.9359818881825497</v>
      </c>
      <c r="L243" s="37">
        <f t="shared" ref="L243:M243" si="284">L230+L233+L242+L239+L235</f>
        <v>4256.2</v>
      </c>
      <c r="M243" s="37">
        <f t="shared" si="284"/>
        <v>2783.7999999999997</v>
      </c>
      <c r="N243" s="37">
        <f t="shared" si="278"/>
        <v>65.405761007471455</v>
      </c>
    </row>
    <row r="244" spans="1:14" ht="15.75" customHeight="1" x14ac:dyDescent="0.35">
      <c r="A244" s="8">
        <v>13</v>
      </c>
      <c r="B244" s="69" t="s">
        <v>14</v>
      </c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1"/>
    </row>
    <row r="245" spans="1:14" ht="34.5" customHeight="1" x14ac:dyDescent="0.25">
      <c r="A245" s="55" t="s">
        <v>91</v>
      </c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7"/>
    </row>
    <row r="246" spans="1:14" ht="32.25" customHeight="1" x14ac:dyDescent="0.25">
      <c r="A246" s="58" t="s">
        <v>44</v>
      </c>
      <c r="B246" s="59"/>
      <c r="C246" s="34">
        <f>F246+I246+L246</f>
        <v>3604.3999999999996</v>
      </c>
      <c r="D246" s="34">
        <f>G246+J246+M246</f>
        <v>1470.8</v>
      </c>
      <c r="E246" s="34">
        <f t="shared" ref="E246:E247" si="285">D246/C246*100</f>
        <v>40.80568194429032</v>
      </c>
      <c r="F246" s="16"/>
      <c r="G246" s="16"/>
      <c r="H246" s="34"/>
      <c r="I246" s="16">
        <v>3557.2</v>
      </c>
      <c r="J246" s="16">
        <v>1433.6</v>
      </c>
      <c r="K246" s="34">
        <f t="shared" ref="K246:K247" si="286">J246/I246*100</f>
        <v>40.30136062071292</v>
      </c>
      <c r="L246" s="16">
        <v>47.2</v>
      </c>
      <c r="M246" s="16">
        <v>37.200000000000003</v>
      </c>
      <c r="N246" s="34">
        <f t="shared" ref="N246:N247" si="287">M246/L246*100</f>
        <v>78.813559322033896</v>
      </c>
    </row>
    <row r="247" spans="1:14" x14ac:dyDescent="0.25">
      <c r="A247" s="74" t="s">
        <v>31</v>
      </c>
      <c r="B247" s="105"/>
      <c r="C247" s="35">
        <f>C246</f>
        <v>3604.3999999999996</v>
      </c>
      <c r="D247" s="35">
        <f>D246</f>
        <v>1470.8</v>
      </c>
      <c r="E247" s="34">
        <f t="shared" si="285"/>
        <v>40.80568194429032</v>
      </c>
      <c r="F247" s="35">
        <f t="shared" ref="F247:G247" si="288">F246</f>
        <v>0</v>
      </c>
      <c r="G247" s="35">
        <f t="shared" si="288"/>
        <v>0</v>
      </c>
      <c r="H247" s="34"/>
      <c r="I247" s="35">
        <f t="shared" ref="I247:J247" si="289">I246</f>
        <v>3557.2</v>
      </c>
      <c r="J247" s="35">
        <f t="shared" si="289"/>
        <v>1433.6</v>
      </c>
      <c r="K247" s="34">
        <f t="shared" si="286"/>
        <v>40.30136062071292</v>
      </c>
      <c r="L247" s="35">
        <f>SUM(L246)</f>
        <v>47.2</v>
      </c>
      <c r="M247" s="35">
        <f>SUM(M246)</f>
        <v>37.200000000000003</v>
      </c>
      <c r="N247" s="34">
        <f t="shared" si="287"/>
        <v>78.813559322033896</v>
      </c>
    </row>
    <row r="248" spans="1:14" x14ac:dyDescent="0.25">
      <c r="A248" s="55" t="s">
        <v>131</v>
      </c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7"/>
    </row>
    <row r="249" spans="1:14" x14ac:dyDescent="0.25">
      <c r="A249" s="58" t="s">
        <v>44</v>
      </c>
      <c r="B249" s="59"/>
      <c r="C249" s="34">
        <f>F249+I249+L249</f>
        <v>121.6</v>
      </c>
      <c r="D249" s="34">
        <f>G249+J249+M249</f>
        <v>121.6</v>
      </c>
      <c r="E249" s="34">
        <f t="shared" ref="E249:E250" si="290">D249/C249*100</f>
        <v>100</v>
      </c>
      <c r="F249" s="17"/>
      <c r="G249" s="17"/>
      <c r="H249" s="34"/>
      <c r="I249" s="16"/>
      <c r="J249" s="16"/>
      <c r="K249" s="34"/>
      <c r="L249" s="16">
        <v>121.6</v>
      </c>
      <c r="M249" s="16">
        <v>121.6</v>
      </c>
      <c r="N249" s="34">
        <f t="shared" ref="N249:N250" si="291">M249/L249*100</f>
        <v>100</v>
      </c>
    </row>
    <row r="250" spans="1:14" x14ac:dyDescent="0.25">
      <c r="A250" s="74" t="s">
        <v>31</v>
      </c>
      <c r="B250" s="105"/>
      <c r="C250" s="35">
        <f>C249</f>
        <v>121.6</v>
      </c>
      <c r="D250" s="35">
        <f>D249</f>
        <v>121.6</v>
      </c>
      <c r="E250" s="34">
        <f t="shared" si="290"/>
        <v>100</v>
      </c>
      <c r="F250" s="35">
        <f t="shared" ref="F250:G250" si="292">F249</f>
        <v>0</v>
      </c>
      <c r="G250" s="35">
        <f t="shared" si="292"/>
        <v>0</v>
      </c>
      <c r="H250" s="34"/>
      <c r="I250" s="35">
        <f t="shared" ref="I250:J250" si="293">I249</f>
        <v>0</v>
      </c>
      <c r="J250" s="35">
        <f t="shared" si="293"/>
        <v>0</v>
      </c>
      <c r="K250" s="34"/>
      <c r="L250" s="35">
        <f t="shared" ref="L250:M250" si="294">L249</f>
        <v>121.6</v>
      </c>
      <c r="M250" s="35">
        <f t="shared" si="294"/>
        <v>121.6</v>
      </c>
      <c r="N250" s="34">
        <f t="shared" si="291"/>
        <v>100</v>
      </c>
    </row>
    <row r="251" spans="1:14" ht="19.5" customHeight="1" x14ac:dyDescent="0.25">
      <c r="A251" s="55" t="s">
        <v>92</v>
      </c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7"/>
    </row>
    <row r="252" spans="1:14" ht="30.75" customHeight="1" x14ac:dyDescent="0.25">
      <c r="A252" s="58" t="s">
        <v>44</v>
      </c>
      <c r="B252" s="59"/>
      <c r="C252" s="34">
        <f>F252+I252+L252</f>
        <v>83.5</v>
      </c>
      <c r="D252" s="34">
        <f>G252+J252+M252</f>
        <v>56.2</v>
      </c>
      <c r="E252" s="34">
        <f t="shared" ref="E252:E254" si="295">D252/C252*100</f>
        <v>67.305389221556894</v>
      </c>
      <c r="F252" s="16"/>
      <c r="G252" s="16"/>
      <c r="H252" s="34"/>
      <c r="I252" s="16">
        <v>83.5</v>
      </c>
      <c r="J252" s="16">
        <v>56.2</v>
      </c>
      <c r="K252" s="34">
        <f t="shared" ref="K252:K254" si="296">J252/I252*100</f>
        <v>67.305389221556894</v>
      </c>
      <c r="L252" s="16"/>
      <c r="M252" s="16"/>
      <c r="N252" s="34"/>
    </row>
    <row r="253" spans="1:14" ht="30.75" customHeight="1" x14ac:dyDescent="0.25">
      <c r="A253" s="60" t="s">
        <v>58</v>
      </c>
      <c r="B253" s="59"/>
      <c r="C253" s="34">
        <f>F253+I253+L253</f>
        <v>115</v>
      </c>
      <c r="D253" s="34">
        <f>G253+J253+M253</f>
        <v>0</v>
      </c>
      <c r="E253" s="34">
        <f>D253/C253*100</f>
        <v>0</v>
      </c>
      <c r="F253" s="16"/>
      <c r="G253" s="16"/>
      <c r="H253" s="34"/>
      <c r="I253" s="16"/>
      <c r="J253" s="16"/>
      <c r="K253" s="34"/>
      <c r="L253" s="16">
        <v>115</v>
      </c>
      <c r="M253" s="16">
        <v>0</v>
      </c>
      <c r="N253" s="34">
        <f>M253/L253*100</f>
        <v>0</v>
      </c>
    </row>
    <row r="254" spans="1:14" x14ac:dyDescent="0.25">
      <c r="A254" s="74" t="s">
        <v>31</v>
      </c>
      <c r="B254" s="105"/>
      <c r="C254" s="35">
        <f>C252+C253</f>
        <v>198.5</v>
      </c>
      <c r="D254" s="35">
        <f>D252+D253</f>
        <v>56.2</v>
      </c>
      <c r="E254" s="35">
        <f t="shared" si="295"/>
        <v>28.312342569269521</v>
      </c>
      <c r="F254" s="35">
        <f t="shared" ref="F254:G254" si="297">F252+F253</f>
        <v>0</v>
      </c>
      <c r="G254" s="35">
        <f t="shared" si="297"/>
        <v>0</v>
      </c>
      <c r="H254" s="34"/>
      <c r="I254" s="35">
        <f t="shared" ref="I254:J254" si="298">I252+I253</f>
        <v>83.5</v>
      </c>
      <c r="J254" s="35">
        <f t="shared" si="298"/>
        <v>56.2</v>
      </c>
      <c r="K254" s="35">
        <f t="shared" si="296"/>
        <v>67.305389221556894</v>
      </c>
      <c r="L254" s="35">
        <f>SUM(L252:L253)</f>
        <v>115</v>
      </c>
      <c r="M254" s="35">
        <f>SUM(M252:M253)</f>
        <v>0</v>
      </c>
      <c r="N254" s="35">
        <f t="shared" si="278"/>
        <v>0</v>
      </c>
    </row>
    <row r="255" spans="1:14" ht="30" customHeight="1" x14ac:dyDescent="0.25">
      <c r="A255" s="63" t="s">
        <v>93</v>
      </c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5"/>
    </row>
    <row r="256" spans="1:14" ht="33" customHeight="1" x14ac:dyDescent="0.25">
      <c r="A256" s="58" t="s">
        <v>44</v>
      </c>
      <c r="B256" s="59"/>
      <c r="C256" s="34">
        <f t="shared" ref="C256:D258" si="299">F256+I256+L256</f>
        <v>415</v>
      </c>
      <c r="D256" s="34">
        <f t="shared" si="299"/>
        <v>182.1</v>
      </c>
      <c r="E256" s="34">
        <f t="shared" ref="E256:E259" si="300">D256/C256*100</f>
        <v>43.879518072289152</v>
      </c>
      <c r="F256" s="16"/>
      <c r="G256" s="16"/>
      <c r="H256" s="34"/>
      <c r="I256" s="16"/>
      <c r="J256" s="16"/>
      <c r="K256" s="34"/>
      <c r="L256" s="16">
        <v>415</v>
      </c>
      <c r="M256" s="16">
        <v>182.1</v>
      </c>
      <c r="N256" s="34">
        <f t="shared" si="278"/>
        <v>43.879518072289152</v>
      </c>
    </row>
    <row r="257" spans="1:14" x14ac:dyDescent="0.25">
      <c r="A257" s="60" t="s">
        <v>45</v>
      </c>
      <c r="B257" s="59"/>
      <c r="C257" s="34">
        <f t="shared" si="299"/>
        <v>70</v>
      </c>
      <c r="D257" s="34">
        <f t="shared" si="299"/>
        <v>0</v>
      </c>
      <c r="E257" s="34">
        <f>D257/C257*100</f>
        <v>0</v>
      </c>
      <c r="F257" s="16"/>
      <c r="G257" s="16"/>
      <c r="H257" s="34"/>
      <c r="I257" s="16"/>
      <c r="J257" s="16"/>
      <c r="K257" s="34"/>
      <c r="L257" s="16">
        <v>70</v>
      </c>
      <c r="M257" s="16">
        <v>0</v>
      </c>
      <c r="N257" s="34">
        <f>M257/L257*100</f>
        <v>0</v>
      </c>
    </row>
    <row r="258" spans="1:14" ht="30.75" customHeight="1" x14ac:dyDescent="0.25">
      <c r="A258" s="60" t="s">
        <v>46</v>
      </c>
      <c r="B258" s="59"/>
      <c r="C258" s="34">
        <f t="shared" si="299"/>
        <v>100</v>
      </c>
      <c r="D258" s="34">
        <f t="shared" si="299"/>
        <v>0</v>
      </c>
      <c r="E258" s="34">
        <f t="shared" si="300"/>
        <v>0</v>
      </c>
      <c r="F258" s="16"/>
      <c r="G258" s="16"/>
      <c r="H258" s="34"/>
      <c r="I258" s="16"/>
      <c r="J258" s="16"/>
      <c r="K258" s="34"/>
      <c r="L258" s="16">
        <v>100</v>
      </c>
      <c r="M258" s="16">
        <v>0</v>
      </c>
      <c r="N258" s="34">
        <f t="shared" si="278"/>
        <v>0</v>
      </c>
    </row>
    <row r="259" spans="1:14" x14ac:dyDescent="0.25">
      <c r="A259" s="74" t="s">
        <v>31</v>
      </c>
      <c r="B259" s="105"/>
      <c r="C259" s="35">
        <f>C256+C257+C258</f>
        <v>585</v>
      </c>
      <c r="D259" s="35">
        <f>D256+D257+D258</f>
        <v>182.1</v>
      </c>
      <c r="E259" s="35">
        <f t="shared" si="300"/>
        <v>31.128205128205128</v>
      </c>
      <c r="F259" s="35">
        <f t="shared" ref="F259:G259" si="301">F256+F257+F258</f>
        <v>0</v>
      </c>
      <c r="G259" s="35">
        <f t="shared" si="301"/>
        <v>0</v>
      </c>
      <c r="H259" s="34"/>
      <c r="I259" s="35">
        <f t="shared" ref="I259:J259" si="302">I256+I257+I258</f>
        <v>0</v>
      </c>
      <c r="J259" s="35">
        <f t="shared" si="302"/>
        <v>0</v>
      </c>
      <c r="K259" s="34"/>
      <c r="L259" s="35">
        <f>SUM(L256:L258)</f>
        <v>585</v>
      </c>
      <c r="M259" s="35">
        <f>SUM(M256:M258)</f>
        <v>182.1</v>
      </c>
      <c r="N259" s="35">
        <f t="shared" si="278"/>
        <v>31.128205128205128</v>
      </c>
    </row>
    <row r="260" spans="1:14" hidden="1" x14ac:dyDescent="0.25">
      <c r="A260" s="55" t="s">
        <v>115</v>
      </c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9"/>
    </row>
    <row r="261" spans="1:14" hidden="1" x14ac:dyDescent="0.25">
      <c r="A261" s="60" t="s">
        <v>44</v>
      </c>
      <c r="B261" s="80"/>
      <c r="C261" s="34">
        <f t="shared" ref="C261:D261" si="303">F261+I261+L261</f>
        <v>0</v>
      </c>
      <c r="D261" s="34">
        <f t="shared" si="303"/>
        <v>0</v>
      </c>
      <c r="E261" s="34" t="e">
        <f t="shared" ref="E261:E262" si="304">D261/C261*100</f>
        <v>#DIV/0!</v>
      </c>
      <c r="F261" s="20"/>
      <c r="G261" s="20"/>
      <c r="H261" s="34"/>
      <c r="I261" s="20"/>
      <c r="J261" s="20"/>
      <c r="K261" s="34"/>
      <c r="L261" s="20"/>
      <c r="M261" s="20"/>
      <c r="N261" s="34"/>
    </row>
    <row r="262" spans="1:14" hidden="1" x14ac:dyDescent="0.25">
      <c r="A262" s="74" t="s">
        <v>31</v>
      </c>
      <c r="B262" s="105"/>
      <c r="C262" s="35">
        <f>C261</f>
        <v>0</v>
      </c>
      <c r="D262" s="35">
        <f>D261</f>
        <v>0</v>
      </c>
      <c r="E262" s="34" t="e">
        <f t="shared" si="304"/>
        <v>#DIV/0!</v>
      </c>
      <c r="F262" s="35">
        <f t="shared" ref="F262:G262" si="305">F261</f>
        <v>0</v>
      </c>
      <c r="G262" s="35">
        <f t="shared" si="305"/>
        <v>0</v>
      </c>
      <c r="H262" s="34"/>
      <c r="I262" s="35">
        <f t="shared" ref="I262:J262" si="306">I261</f>
        <v>0</v>
      </c>
      <c r="J262" s="35">
        <f t="shared" si="306"/>
        <v>0</v>
      </c>
      <c r="K262" s="34"/>
      <c r="L262" s="35">
        <f t="shared" ref="L262:M262" si="307">L261</f>
        <v>0</v>
      </c>
      <c r="M262" s="35">
        <f t="shared" si="307"/>
        <v>0</v>
      </c>
      <c r="N262" s="34"/>
    </row>
    <row r="263" spans="1:14" ht="15.75" customHeight="1" x14ac:dyDescent="0.25">
      <c r="A263" s="55" t="s">
        <v>94</v>
      </c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7"/>
    </row>
    <row r="264" spans="1:14" ht="30" customHeight="1" x14ac:dyDescent="0.25">
      <c r="A264" s="58" t="s">
        <v>44</v>
      </c>
      <c r="B264" s="59"/>
      <c r="C264" s="34">
        <f>F264+I264+L264</f>
        <v>20</v>
      </c>
      <c r="D264" s="34">
        <f>G264+J264+M264</f>
        <v>0</v>
      </c>
      <c r="E264" s="34">
        <f t="shared" ref="E264:E265" si="308">D264/C264*100</f>
        <v>0</v>
      </c>
      <c r="F264" s="16"/>
      <c r="G264" s="16"/>
      <c r="H264" s="34"/>
      <c r="I264" s="16"/>
      <c r="J264" s="16"/>
      <c r="K264" s="34"/>
      <c r="L264" s="16">
        <v>20</v>
      </c>
      <c r="M264" s="16">
        <v>0</v>
      </c>
      <c r="N264" s="34">
        <f t="shared" si="278"/>
        <v>0</v>
      </c>
    </row>
    <row r="265" spans="1:14" x14ac:dyDescent="0.25">
      <c r="A265" s="74" t="s">
        <v>31</v>
      </c>
      <c r="B265" s="105"/>
      <c r="C265" s="35">
        <f>C264</f>
        <v>20</v>
      </c>
      <c r="D265" s="35">
        <f>D264</f>
        <v>0</v>
      </c>
      <c r="E265" s="35">
        <f t="shared" si="308"/>
        <v>0</v>
      </c>
      <c r="F265" s="35">
        <f t="shared" ref="F265:G265" si="309">F264</f>
        <v>0</v>
      </c>
      <c r="G265" s="35">
        <f t="shared" si="309"/>
        <v>0</v>
      </c>
      <c r="H265" s="34"/>
      <c r="I265" s="35">
        <f t="shared" ref="I265:J265" si="310">I264</f>
        <v>0</v>
      </c>
      <c r="J265" s="35">
        <f t="shared" si="310"/>
        <v>0</v>
      </c>
      <c r="K265" s="34"/>
      <c r="L265" s="35">
        <f>SUM(L264)</f>
        <v>20</v>
      </c>
      <c r="M265" s="35">
        <f>SUM(M264)</f>
        <v>0</v>
      </c>
      <c r="N265" s="35">
        <f t="shared" si="278"/>
        <v>0</v>
      </c>
    </row>
    <row r="266" spans="1:14" ht="39" customHeight="1" x14ac:dyDescent="0.25">
      <c r="A266" s="55" t="s">
        <v>95</v>
      </c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7"/>
    </row>
    <row r="267" spans="1:14" ht="27.75" customHeight="1" x14ac:dyDescent="0.25">
      <c r="A267" s="60" t="s">
        <v>58</v>
      </c>
      <c r="B267" s="59"/>
      <c r="C267" s="34">
        <f>F267+I267+L267</f>
        <v>100</v>
      </c>
      <c r="D267" s="34">
        <f>G267+J267+M267</f>
        <v>0</v>
      </c>
      <c r="E267" s="34">
        <f t="shared" ref="E267" si="311">D267/C267*100</f>
        <v>0</v>
      </c>
      <c r="F267" s="16"/>
      <c r="G267" s="16"/>
      <c r="H267" s="34"/>
      <c r="I267" s="16"/>
      <c r="J267" s="16"/>
      <c r="K267" s="34"/>
      <c r="L267" s="16">
        <v>100</v>
      </c>
      <c r="M267" s="16">
        <v>0</v>
      </c>
      <c r="N267" s="34">
        <f t="shared" si="278"/>
        <v>0</v>
      </c>
    </row>
    <row r="268" spans="1:14" ht="27.75" customHeight="1" x14ac:dyDescent="0.25">
      <c r="A268" s="74" t="s">
        <v>31</v>
      </c>
      <c r="B268" s="105"/>
      <c r="C268" s="35">
        <f>C267</f>
        <v>100</v>
      </c>
      <c r="D268" s="35">
        <f t="shared" ref="D268:N268" si="312">D267</f>
        <v>0</v>
      </c>
      <c r="E268" s="35">
        <f t="shared" si="312"/>
        <v>0</v>
      </c>
      <c r="F268" s="35">
        <f t="shared" si="312"/>
        <v>0</v>
      </c>
      <c r="G268" s="35">
        <f t="shared" si="312"/>
        <v>0</v>
      </c>
      <c r="H268" s="35">
        <f t="shared" si="312"/>
        <v>0</v>
      </c>
      <c r="I268" s="35">
        <f t="shared" si="312"/>
        <v>0</v>
      </c>
      <c r="J268" s="35">
        <f t="shared" si="312"/>
        <v>0</v>
      </c>
      <c r="K268" s="35">
        <f t="shared" si="312"/>
        <v>0</v>
      </c>
      <c r="L268" s="35">
        <f t="shared" si="312"/>
        <v>100</v>
      </c>
      <c r="M268" s="35">
        <f t="shared" si="312"/>
        <v>0</v>
      </c>
      <c r="N268" s="35">
        <f t="shared" si="312"/>
        <v>0</v>
      </c>
    </row>
    <row r="269" spans="1:14" ht="27.75" customHeight="1" x14ac:dyDescent="0.25">
      <c r="A269" s="55" t="s">
        <v>136</v>
      </c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7"/>
    </row>
    <row r="270" spans="1:14" ht="27.75" customHeight="1" x14ac:dyDescent="0.25">
      <c r="A270" s="58" t="s">
        <v>44</v>
      </c>
      <c r="B270" s="59"/>
      <c r="C270" s="34">
        <f>F270+I270+L270</f>
        <v>1681.2</v>
      </c>
      <c r="D270" s="34">
        <f>G270+J270+M270</f>
        <v>1680.8</v>
      </c>
      <c r="E270" s="34">
        <f t="shared" ref="E270" si="313">D270/C270*100</f>
        <v>99.976207470854149</v>
      </c>
      <c r="F270" s="16"/>
      <c r="G270" s="16"/>
      <c r="H270" s="34"/>
      <c r="I270" s="16"/>
      <c r="J270" s="16"/>
      <c r="K270" s="34"/>
      <c r="L270" s="16">
        <v>1681.2</v>
      </c>
      <c r="M270" s="16">
        <v>1680.8</v>
      </c>
      <c r="N270" s="34">
        <f t="shared" ref="N270" si="314">M270/L270*100</f>
        <v>99.976207470854149</v>
      </c>
    </row>
    <row r="271" spans="1:14" x14ac:dyDescent="0.25">
      <c r="A271" s="74" t="s">
        <v>31</v>
      </c>
      <c r="B271" s="105"/>
      <c r="C271" s="35">
        <f>C270</f>
        <v>1681.2</v>
      </c>
      <c r="D271" s="35">
        <f t="shared" ref="D271:N271" si="315">D270</f>
        <v>1680.8</v>
      </c>
      <c r="E271" s="35">
        <f t="shared" si="315"/>
        <v>99.976207470854149</v>
      </c>
      <c r="F271" s="35">
        <f t="shared" si="315"/>
        <v>0</v>
      </c>
      <c r="G271" s="35">
        <f t="shared" si="315"/>
        <v>0</v>
      </c>
      <c r="H271" s="35">
        <f t="shared" si="315"/>
        <v>0</v>
      </c>
      <c r="I271" s="35">
        <f t="shared" si="315"/>
        <v>0</v>
      </c>
      <c r="J271" s="35">
        <f t="shared" si="315"/>
        <v>0</v>
      </c>
      <c r="K271" s="35">
        <f t="shared" si="315"/>
        <v>0</v>
      </c>
      <c r="L271" s="35">
        <f t="shared" si="315"/>
        <v>1681.2</v>
      </c>
      <c r="M271" s="35">
        <f t="shared" si="315"/>
        <v>1680.8</v>
      </c>
      <c r="N271" s="35">
        <f t="shared" si="315"/>
        <v>99.976207470854149</v>
      </c>
    </row>
    <row r="272" spans="1:14" ht="16.5" hidden="1" customHeight="1" x14ac:dyDescent="0.25">
      <c r="A272" s="107" t="s">
        <v>96</v>
      </c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9"/>
    </row>
    <row r="273" spans="1:14" ht="30.75" hidden="1" customHeight="1" x14ac:dyDescent="0.3">
      <c r="A273" s="110" t="s">
        <v>58</v>
      </c>
      <c r="B273" s="111"/>
      <c r="C273" s="32">
        <f>F273+I273+L273</f>
        <v>0</v>
      </c>
      <c r="D273" s="32">
        <f>G273+J273+M273</f>
        <v>0</v>
      </c>
      <c r="E273" s="32"/>
      <c r="F273" s="32"/>
      <c r="G273" s="32"/>
      <c r="H273" s="32"/>
      <c r="I273" s="32"/>
      <c r="J273" s="32"/>
      <c r="K273" s="32"/>
      <c r="L273" s="32"/>
      <c r="M273" s="32"/>
      <c r="N273" s="32"/>
    </row>
    <row r="274" spans="1:14" hidden="1" x14ac:dyDescent="0.25">
      <c r="A274" s="112" t="s">
        <v>31</v>
      </c>
      <c r="B274" s="113"/>
      <c r="C274" s="33">
        <f>C273</f>
        <v>0</v>
      </c>
      <c r="D274" s="33">
        <f>D273</f>
        <v>0</v>
      </c>
      <c r="E274" s="33"/>
      <c r="F274" s="33">
        <f t="shared" ref="F274:G274" si="316">F273</f>
        <v>0</v>
      </c>
      <c r="G274" s="33">
        <f t="shared" si="316"/>
        <v>0</v>
      </c>
      <c r="H274" s="33"/>
      <c r="I274" s="33">
        <f t="shared" ref="I274:J274" si="317">I273</f>
        <v>0</v>
      </c>
      <c r="J274" s="33">
        <f t="shared" si="317"/>
        <v>0</v>
      </c>
      <c r="K274" s="33"/>
      <c r="L274" s="33">
        <f>SUM(L273)</f>
        <v>0</v>
      </c>
      <c r="M274" s="33">
        <f>SUM(M273)</f>
        <v>0</v>
      </c>
      <c r="N274" s="33"/>
    </row>
    <row r="275" spans="1:14" ht="15.75" hidden="1" customHeight="1" x14ac:dyDescent="0.25">
      <c r="A275" s="107" t="s">
        <v>97</v>
      </c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9"/>
    </row>
    <row r="276" spans="1:14" ht="32.25" hidden="1" customHeight="1" x14ac:dyDescent="0.3">
      <c r="A276" s="110" t="s">
        <v>98</v>
      </c>
      <c r="B276" s="111"/>
      <c r="C276" s="32">
        <f>F276+I276+L276</f>
        <v>0</v>
      </c>
      <c r="D276" s="32">
        <f>G276+J276+M276</f>
        <v>0</v>
      </c>
      <c r="E276" s="32" t="e">
        <f t="shared" ref="E276:E278" si="318">D276/C276*100</f>
        <v>#DIV/0!</v>
      </c>
      <c r="F276" s="32"/>
      <c r="G276" s="32"/>
      <c r="H276" s="32"/>
      <c r="I276" s="32"/>
      <c r="J276" s="32"/>
      <c r="K276" s="32"/>
      <c r="L276" s="32"/>
      <c r="M276" s="32"/>
      <c r="N276" s="32" t="e">
        <f t="shared" si="278"/>
        <v>#DIV/0!</v>
      </c>
    </row>
    <row r="277" spans="1:14" ht="16.149999999999999" hidden="1" x14ac:dyDescent="0.35">
      <c r="A277" s="112" t="s">
        <v>31</v>
      </c>
      <c r="B277" s="113"/>
      <c r="C277" s="33">
        <f>C276</f>
        <v>0</v>
      </c>
      <c r="D277" s="33">
        <f>D276</f>
        <v>0</v>
      </c>
      <c r="E277" s="33" t="e">
        <f t="shared" si="318"/>
        <v>#DIV/0!</v>
      </c>
      <c r="F277" s="33">
        <f t="shared" ref="F277:G277" si="319">F276</f>
        <v>0</v>
      </c>
      <c r="G277" s="33">
        <f t="shared" si="319"/>
        <v>0</v>
      </c>
      <c r="H277" s="33"/>
      <c r="I277" s="33">
        <f t="shared" ref="I277:J277" si="320">I276</f>
        <v>0</v>
      </c>
      <c r="J277" s="33">
        <f t="shared" si="320"/>
        <v>0</v>
      </c>
      <c r="K277" s="33"/>
      <c r="L277" s="33">
        <f>SUM(L276)</f>
        <v>0</v>
      </c>
      <c r="M277" s="33">
        <f>SUM(M276)</f>
        <v>0</v>
      </c>
      <c r="N277" s="33" t="e">
        <f t="shared" si="278"/>
        <v>#DIV/0!</v>
      </c>
    </row>
    <row r="278" spans="1:14" x14ac:dyDescent="0.25">
      <c r="A278" s="75" t="s">
        <v>53</v>
      </c>
      <c r="B278" s="91"/>
      <c r="C278" s="37">
        <f>C247+C254+C259+C265+C271+C274+C277+C262+C250+C268</f>
        <v>6310.7</v>
      </c>
      <c r="D278" s="37">
        <f>D247+D254+D259+D265+D271+D274+D277+D262+D250+D268</f>
        <v>3511.4999999999995</v>
      </c>
      <c r="E278" s="37">
        <f t="shared" si="318"/>
        <v>55.643589459172517</v>
      </c>
      <c r="F278" s="37">
        <f t="shared" ref="F278:G278" si="321">F247+F254+F259+F265+F271+F274+F277+F262+F250</f>
        <v>0</v>
      </c>
      <c r="G278" s="37">
        <f t="shared" si="321"/>
        <v>0</v>
      </c>
      <c r="H278" s="34"/>
      <c r="I278" s="37">
        <f>I247+I254+I259+I265+I271+I274+I277+I262+I250+I268</f>
        <v>3640.7</v>
      </c>
      <c r="J278" s="37">
        <f>J247+J254+J259+J265+J271+J274+J277+J262+J250+J268</f>
        <v>1489.8</v>
      </c>
      <c r="K278" s="37">
        <f t="shared" ref="K278" si="322">J278/I278*100</f>
        <v>40.920702062790127</v>
      </c>
      <c r="L278" s="37">
        <f>L247+L254+L259+L265+L271+L274+L277+L262+L250+L268</f>
        <v>2670</v>
      </c>
      <c r="M278" s="37">
        <f>M247+M254+M259+M265+M271+M274+M277+M262+M250+M268</f>
        <v>2021.6999999999998</v>
      </c>
      <c r="N278" s="37">
        <f t="shared" si="278"/>
        <v>75.719101123595493</v>
      </c>
    </row>
    <row r="279" spans="1:14" ht="15.75" hidden="1" customHeight="1" x14ac:dyDescent="0.35">
      <c r="A279" s="8">
        <v>14</v>
      </c>
      <c r="B279" s="69" t="s">
        <v>15</v>
      </c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1"/>
    </row>
    <row r="280" spans="1:14" ht="15.75" hidden="1" customHeight="1" x14ac:dyDescent="0.25">
      <c r="A280" s="55" t="s">
        <v>99</v>
      </c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7"/>
    </row>
    <row r="281" spans="1:14" ht="28.5" hidden="1" customHeight="1" x14ac:dyDescent="0.25">
      <c r="A281" s="60" t="s">
        <v>98</v>
      </c>
      <c r="B281" s="114"/>
      <c r="C281" s="16">
        <f>F281+I281+L281</f>
        <v>0</v>
      </c>
      <c r="D281" s="16">
        <f>G281+J281+M281</f>
        <v>0</v>
      </c>
      <c r="E281" s="16" t="e">
        <f t="shared" ref="E281:E282" si="323">D281/C281*100</f>
        <v>#DIV/0!</v>
      </c>
      <c r="F281" s="16"/>
      <c r="G281" s="16"/>
      <c r="H281" s="16"/>
      <c r="I281" s="16"/>
      <c r="J281" s="16"/>
      <c r="K281" s="16" t="e">
        <f t="shared" ref="K281:K282" si="324">J281/I281*100</f>
        <v>#DIV/0!</v>
      </c>
      <c r="L281" s="16"/>
      <c r="M281" s="16"/>
      <c r="N281" s="20"/>
    </row>
    <row r="282" spans="1:14" ht="16.149999999999999" hidden="1" customHeight="1" x14ac:dyDescent="0.25">
      <c r="A282" s="74" t="s">
        <v>31</v>
      </c>
      <c r="B282" s="105"/>
      <c r="C282" s="17">
        <f>C281</f>
        <v>0</v>
      </c>
      <c r="D282" s="17">
        <f>D281</f>
        <v>0</v>
      </c>
      <c r="E282" s="17" t="e">
        <f t="shared" si="323"/>
        <v>#DIV/0!</v>
      </c>
      <c r="F282" s="17">
        <f t="shared" ref="F282:G282" si="325">F281</f>
        <v>0</v>
      </c>
      <c r="G282" s="17">
        <f t="shared" si="325"/>
        <v>0</v>
      </c>
      <c r="H282" s="17"/>
      <c r="I282" s="17">
        <f t="shared" ref="I282:J282" si="326">I281</f>
        <v>0</v>
      </c>
      <c r="J282" s="17">
        <f t="shared" si="326"/>
        <v>0</v>
      </c>
      <c r="K282" s="17" t="e">
        <f t="shared" si="324"/>
        <v>#DIV/0!</v>
      </c>
      <c r="L282" s="17">
        <f>SUM(L281)</f>
        <v>0</v>
      </c>
      <c r="M282" s="17">
        <f>SUM(M281)</f>
        <v>0</v>
      </c>
      <c r="N282" s="20"/>
    </row>
    <row r="283" spans="1:14" ht="48.75" hidden="1" customHeight="1" x14ac:dyDescent="0.25">
      <c r="A283" s="102" t="s">
        <v>100</v>
      </c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4"/>
    </row>
    <row r="284" spans="1:14" ht="30.75" hidden="1" customHeight="1" x14ac:dyDescent="0.25">
      <c r="A284" s="60" t="s">
        <v>98</v>
      </c>
      <c r="B284" s="114"/>
      <c r="C284" s="16">
        <f>F284+I284+L284</f>
        <v>0</v>
      </c>
      <c r="D284" s="16">
        <f>G284+J284+M284</f>
        <v>0</v>
      </c>
      <c r="E284" s="16" t="e">
        <f t="shared" ref="E284:E285" si="327">D284/C284*100</f>
        <v>#DIV/0!</v>
      </c>
      <c r="F284" s="16"/>
      <c r="G284" s="16"/>
      <c r="H284" s="16"/>
      <c r="I284" s="16"/>
      <c r="J284" s="16"/>
      <c r="K284" s="16" t="e">
        <f t="shared" ref="K284:K285" si="328">J284/I284*100</f>
        <v>#DIV/0!</v>
      </c>
      <c r="L284" s="16"/>
      <c r="M284" s="16"/>
      <c r="N284" s="16"/>
    </row>
    <row r="285" spans="1:14" ht="16.149999999999999" hidden="1" customHeight="1" x14ac:dyDescent="0.25">
      <c r="A285" s="74" t="s">
        <v>31</v>
      </c>
      <c r="B285" s="105"/>
      <c r="C285" s="17">
        <f>C284</f>
        <v>0</v>
      </c>
      <c r="D285" s="17">
        <f>D284</f>
        <v>0</v>
      </c>
      <c r="E285" s="17" t="e">
        <f t="shared" si="327"/>
        <v>#DIV/0!</v>
      </c>
      <c r="F285" s="17">
        <f t="shared" ref="F285:G285" si="329">F284</f>
        <v>0</v>
      </c>
      <c r="G285" s="17">
        <f t="shared" si="329"/>
        <v>0</v>
      </c>
      <c r="H285" s="17"/>
      <c r="I285" s="17">
        <f t="shared" ref="I285:J285" si="330">I284</f>
        <v>0</v>
      </c>
      <c r="J285" s="17">
        <f t="shared" si="330"/>
        <v>0</v>
      </c>
      <c r="K285" s="17" t="e">
        <f t="shared" si="328"/>
        <v>#DIV/0!</v>
      </c>
      <c r="L285" s="17">
        <f>SUM(L284)</f>
        <v>0</v>
      </c>
      <c r="M285" s="17">
        <f>SUM(M284)</f>
        <v>0</v>
      </c>
      <c r="N285" s="17"/>
    </row>
    <row r="286" spans="1:14" ht="30.75" hidden="1" customHeight="1" x14ac:dyDescent="0.25">
      <c r="A286" s="55" t="s">
        <v>101</v>
      </c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7"/>
    </row>
    <row r="287" spans="1:14" ht="30" hidden="1" customHeight="1" x14ac:dyDescent="0.25">
      <c r="A287" s="60" t="s">
        <v>98</v>
      </c>
      <c r="B287" s="114"/>
      <c r="C287" s="16">
        <f>F287+I287+L287</f>
        <v>0</v>
      </c>
      <c r="D287" s="16">
        <f>G287+J287+M287</f>
        <v>0</v>
      </c>
      <c r="E287" s="16" t="e">
        <f t="shared" ref="E287:E288" si="331">D287/C287*100</f>
        <v>#DIV/0!</v>
      </c>
      <c r="F287" s="16"/>
      <c r="G287" s="16"/>
      <c r="H287" s="16"/>
      <c r="I287" s="16"/>
      <c r="J287" s="16"/>
      <c r="K287" s="16" t="e">
        <f t="shared" ref="K287:K288" si="332">J287/I287*100</f>
        <v>#DIV/0!</v>
      </c>
      <c r="L287" s="16"/>
      <c r="M287" s="16"/>
      <c r="N287" s="20"/>
    </row>
    <row r="288" spans="1:14" ht="16.149999999999999" hidden="1" customHeight="1" x14ac:dyDescent="0.25">
      <c r="A288" s="74" t="s">
        <v>31</v>
      </c>
      <c r="B288" s="105"/>
      <c r="C288" s="17">
        <f>C287</f>
        <v>0</v>
      </c>
      <c r="D288" s="17">
        <f>D287</f>
        <v>0</v>
      </c>
      <c r="E288" s="17" t="e">
        <f t="shared" si="331"/>
        <v>#DIV/0!</v>
      </c>
      <c r="F288" s="17">
        <f t="shared" ref="F288:G288" si="333">F287</f>
        <v>0</v>
      </c>
      <c r="G288" s="17">
        <f t="shared" si="333"/>
        <v>0</v>
      </c>
      <c r="H288" s="17"/>
      <c r="I288" s="17">
        <f t="shared" ref="I288:J288" si="334">I287</f>
        <v>0</v>
      </c>
      <c r="J288" s="17">
        <f t="shared" si="334"/>
        <v>0</v>
      </c>
      <c r="K288" s="17" t="e">
        <f t="shared" si="332"/>
        <v>#DIV/0!</v>
      </c>
      <c r="L288" s="17">
        <f>SUM(L287)</f>
        <v>0</v>
      </c>
      <c r="M288" s="17">
        <f>SUM(M287)</f>
        <v>0</v>
      </c>
      <c r="N288" s="20"/>
    </row>
    <row r="289" spans="1:14" ht="50.25" hidden="1" customHeight="1" x14ac:dyDescent="0.25">
      <c r="A289" s="102" t="s">
        <v>102</v>
      </c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4"/>
    </row>
    <row r="290" spans="1:14" ht="30" hidden="1" customHeight="1" x14ac:dyDescent="0.25">
      <c r="A290" s="60" t="s">
        <v>98</v>
      </c>
      <c r="B290" s="114"/>
      <c r="C290" s="16">
        <f>F290+I290+L290</f>
        <v>0</v>
      </c>
      <c r="D290" s="16">
        <f>G290+J290+M290</f>
        <v>0</v>
      </c>
      <c r="E290" s="16" t="e">
        <f t="shared" ref="E290:E291" si="335">D290/C290*100</f>
        <v>#DIV/0!</v>
      </c>
      <c r="F290" s="16"/>
      <c r="G290" s="16"/>
      <c r="H290" s="16"/>
      <c r="I290" s="16"/>
      <c r="J290" s="16"/>
      <c r="K290" s="16" t="e">
        <f t="shared" ref="K290:K291" si="336">J290/I290*100</f>
        <v>#DIV/0!</v>
      </c>
      <c r="L290" s="16"/>
      <c r="M290" s="16"/>
      <c r="N290" s="20"/>
    </row>
    <row r="291" spans="1:14" ht="16.149999999999999" hidden="1" customHeight="1" x14ac:dyDescent="0.25">
      <c r="A291" s="74" t="s">
        <v>31</v>
      </c>
      <c r="B291" s="105"/>
      <c r="C291" s="17">
        <f>C290</f>
        <v>0</v>
      </c>
      <c r="D291" s="17">
        <f>D290</f>
        <v>0</v>
      </c>
      <c r="E291" s="17" t="e">
        <f t="shared" si="335"/>
        <v>#DIV/0!</v>
      </c>
      <c r="F291" s="17">
        <f t="shared" ref="F291:G291" si="337">F290</f>
        <v>0</v>
      </c>
      <c r="G291" s="17">
        <f t="shared" si="337"/>
        <v>0</v>
      </c>
      <c r="H291" s="17"/>
      <c r="I291" s="17">
        <f t="shared" ref="I291:J291" si="338">I290</f>
        <v>0</v>
      </c>
      <c r="J291" s="17">
        <f t="shared" si="338"/>
        <v>0</v>
      </c>
      <c r="K291" s="17" t="e">
        <f t="shared" si="336"/>
        <v>#DIV/0!</v>
      </c>
      <c r="L291" s="17">
        <f>SUM(L290)</f>
        <v>0</v>
      </c>
      <c r="M291" s="17">
        <f>SUM(M290)</f>
        <v>0</v>
      </c>
      <c r="N291" s="17"/>
    </row>
    <row r="292" spans="1:14" ht="15.75" hidden="1" customHeight="1" x14ac:dyDescent="0.25">
      <c r="A292" s="55" t="s">
        <v>103</v>
      </c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7"/>
    </row>
    <row r="293" spans="1:14" ht="31.5" hidden="1" customHeight="1" x14ac:dyDescent="0.25">
      <c r="A293" s="60" t="s">
        <v>98</v>
      </c>
      <c r="B293" s="114"/>
      <c r="C293" s="16">
        <f>F293+I293+L293</f>
        <v>0</v>
      </c>
      <c r="D293" s="16">
        <f>G293+J293+M293</f>
        <v>0</v>
      </c>
      <c r="E293" s="16" t="e">
        <f t="shared" ref="E293:E300" si="339">D293/C293*100</f>
        <v>#DIV/0!</v>
      </c>
      <c r="F293" s="16"/>
      <c r="G293" s="16"/>
      <c r="H293" s="16"/>
      <c r="I293" s="16"/>
      <c r="J293" s="16"/>
      <c r="K293" s="16" t="e">
        <f t="shared" ref="K293:K294" si="340">J293/I293*100</f>
        <v>#DIV/0!</v>
      </c>
      <c r="L293" s="16"/>
      <c r="M293" s="16"/>
      <c r="N293" s="16" t="e">
        <f t="shared" si="278"/>
        <v>#DIV/0!</v>
      </c>
    </row>
    <row r="294" spans="1:14" ht="16.149999999999999" hidden="1" customHeight="1" x14ac:dyDescent="0.25">
      <c r="A294" s="74" t="s">
        <v>31</v>
      </c>
      <c r="B294" s="105"/>
      <c r="C294" s="17">
        <f>C293</f>
        <v>0</v>
      </c>
      <c r="D294" s="17">
        <f>D293</f>
        <v>0</v>
      </c>
      <c r="E294" s="17" t="e">
        <f t="shared" si="339"/>
        <v>#DIV/0!</v>
      </c>
      <c r="F294" s="17">
        <f t="shared" ref="F294:G294" si="341">F293</f>
        <v>0</v>
      </c>
      <c r="G294" s="17">
        <f t="shared" si="341"/>
        <v>0</v>
      </c>
      <c r="H294" s="17"/>
      <c r="I294" s="17">
        <f t="shared" ref="I294:J294" si="342">I293</f>
        <v>0</v>
      </c>
      <c r="J294" s="17">
        <f t="shared" si="342"/>
        <v>0</v>
      </c>
      <c r="K294" s="17" t="e">
        <f t="shared" si="340"/>
        <v>#DIV/0!</v>
      </c>
      <c r="L294" s="17">
        <f>SUM(L293)</f>
        <v>0</v>
      </c>
      <c r="M294" s="17">
        <f>SUM(M293)</f>
        <v>0</v>
      </c>
      <c r="N294" s="17" t="e">
        <f t="shared" si="278"/>
        <v>#DIV/0!</v>
      </c>
    </row>
    <row r="295" spans="1:14" ht="46.5" hidden="1" customHeight="1" x14ac:dyDescent="0.25">
      <c r="A295" s="117" t="s">
        <v>112</v>
      </c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9"/>
    </row>
    <row r="296" spans="1:14" ht="15.75" hidden="1" customHeight="1" x14ac:dyDescent="0.25">
      <c r="A296" s="60" t="s">
        <v>98</v>
      </c>
      <c r="B296" s="114"/>
      <c r="C296" s="16">
        <f>F296+I296+L296</f>
        <v>0</v>
      </c>
      <c r="D296" s="16">
        <f>G296+J296+M296</f>
        <v>0</v>
      </c>
      <c r="E296" s="16" t="e">
        <f t="shared" si="339"/>
        <v>#DIV/0!</v>
      </c>
      <c r="F296" s="17"/>
      <c r="G296" s="17"/>
      <c r="H296" s="16"/>
      <c r="I296" s="16"/>
      <c r="J296" s="16"/>
      <c r="K296" s="16"/>
      <c r="L296" s="16"/>
      <c r="M296" s="16"/>
      <c r="N296" s="16" t="e">
        <f t="shared" si="278"/>
        <v>#DIV/0!</v>
      </c>
    </row>
    <row r="297" spans="1:14" ht="15.75" hidden="1" customHeight="1" x14ac:dyDescent="0.25">
      <c r="A297" s="74" t="s">
        <v>31</v>
      </c>
      <c r="B297" s="105"/>
      <c r="C297" s="17">
        <f>C296</f>
        <v>0</v>
      </c>
      <c r="D297" s="17">
        <f>D296</f>
        <v>0</v>
      </c>
      <c r="E297" s="16" t="e">
        <f t="shared" si="339"/>
        <v>#DIV/0!</v>
      </c>
      <c r="F297" s="17">
        <f t="shared" ref="F297:G297" si="343">F296</f>
        <v>0</v>
      </c>
      <c r="G297" s="17">
        <f t="shared" si="343"/>
        <v>0</v>
      </c>
      <c r="H297" s="17"/>
      <c r="I297" s="17">
        <f t="shared" ref="I297:J297" si="344">I296</f>
        <v>0</v>
      </c>
      <c r="J297" s="17">
        <f t="shared" si="344"/>
        <v>0</v>
      </c>
      <c r="K297" s="16"/>
      <c r="L297" s="17">
        <f>SUM(L296)</f>
        <v>0</v>
      </c>
      <c r="M297" s="17">
        <f>SUM(M296)</f>
        <v>0</v>
      </c>
      <c r="N297" s="16" t="e">
        <f t="shared" si="278"/>
        <v>#DIV/0!</v>
      </c>
    </row>
    <row r="298" spans="1:14" ht="51" hidden="1" customHeight="1" x14ac:dyDescent="0.25">
      <c r="A298" s="55" t="s">
        <v>116</v>
      </c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7"/>
    </row>
    <row r="299" spans="1:14" ht="33.75" hidden="1" customHeight="1" x14ac:dyDescent="0.25">
      <c r="A299" s="60" t="s">
        <v>37</v>
      </c>
      <c r="B299" s="114"/>
      <c r="C299" s="16">
        <f>F299+I299+L299</f>
        <v>0</v>
      </c>
      <c r="D299" s="16">
        <f>G299+J299+M299</f>
        <v>0</v>
      </c>
      <c r="E299" s="16" t="e">
        <f t="shared" si="339"/>
        <v>#DIV/0!</v>
      </c>
      <c r="F299" s="17"/>
      <c r="G299" s="17"/>
      <c r="H299" s="17"/>
      <c r="I299" s="17"/>
      <c r="J299" s="17"/>
      <c r="K299" s="16"/>
      <c r="L299" s="16"/>
      <c r="M299" s="16"/>
      <c r="N299" s="16" t="e">
        <f t="shared" si="278"/>
        <v>#DIV/0!</v>
      </c>
    </row>
    <row r="300" spans="1:14" ht="15.75" hidden="1" customHeight="1" x14ac:dyDescent="0.25">
      <c r="A300" s="74" t="s">
        <v>31</v>
      </c>
      <c r="B300" s="105"/>
      <c r="C300" s="17">
        <f>C299</f>
        <v>0</v>
      </c>
      <c r="D300" s="17">
        <f>D299</f>
        <v>0</v>
      </c>
      <c r="E300" s="16" t="e">
        <f t="shared" si="339"/>
        <v>#DIV/0!</v>
      </c>
      <c r="F300" s="17">
        <f t="shared" ref="F300:G300" si="345">F299</f>
        <v>0</v>
      </c>
      <c r="G300" s="17">
        <f t="shared" si="345"/>
        <v>0</v>
      </c>
      <c r="H300" s="17"/>
      <c r="I300" s="17">
        <f t="shared" ref="I300:J300" si="346">I299</f>
        <v>0</v>
      </c>
      <c r="J300" s="17">
        <f t="shared" si="346"/>
        <v>0</v>
      </c>
      <c r="K300" s="16"/>
      <c r="L300" s="17">
        <f t="shared" ref="L300:M300" si="347">L299</f>
        <v>0</v>
      </c>
      <c r="M300" s="17">
        <f t="shared" si="347"/>
        <v>0</v>
      </c>
      <c r="N300" s="16" t="e">
        <f t="shared" si="278"/>
        <v>#DIV/0!</v>
      </c>
    </row>
    <row r="301" spans="1:14" ht="15.75" hidden="1" customHeight="1" x14ac:dyDescent="0.25">
      <c r="A301" s="55" t="s">
        <v>104</v>
      </c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7"/>
    </row>
    <row r="302" spans="1:14" ht="15.75" hidden="1" customHeight="1" x14ac:dyDescent="0.25">
      <c r="A302" s="58" t="s">
        <v>39</v>
      </c>
      <c r="B302" s="59"/>
      <c r="C302" s="34">
        <f>F302+I302+L302</f>
        <v>0</v>
      </c>
      <c r="D302" s="34">
        <f>G302+J302+M302</f>
        <v>0</v>
      </c>
      <c r="E302" s="34" t="e">
        <f t="shared" ref="E302:E305" si="348">D302/C302*100</f>
        <v>#DIV/0!</v>
      </c>
      <c r="F302" s="16"/>
      <c r="G302" s="16"/>
      <c r="H302" s="34" t="e">
        <f t="shared" ref="H302:H305" si="349">G302/F302*100</f>
        <v>#DIV/0!</v>
      </c>
      <c r="I302" s="16"/>
      <c r="J302" s="16"/>
      <c r="K302" s="34" t="e">
        <f t="shared" ref="K302:K303" si="350">J302/I302*100</f>
        <v>#DIV/0!</v>
      </c>
      <c r="L302" s="16"/>
      <c r="M302" s="16"/>
      <c r="N302" s="34" t="e">
        <f t="shared" ref="N302:N304" si="351">M302/L302*100</f>
        <v>#DIV/0!</v>
      </c>
    </row>
    <row r="303" spans="1:14" ht="15.75" hidden="1" customHeight="1" x14ac:dyDescent="0.25">
      <c r="A303" s="74" t="s">
        <v>31</v>
      </c>
      <c r="B303" s="105"/>
      <c r="C303" s="35">
        <f>C302</f>
        <v>0</v>
      </c>
      <c r="D303" s="35">
        <f>D302</f>
        <v>0</v>
      </c>
      <c r="E303" s="35" t="e">
        <f t="shared" si="348"/>
        <v>#DIV/0!</v>
      </c>
      <c r="F303" s="35">
        <f t="shared" ref="F303:G303" si="352">F302</f>
        <v>0</v>
      </c>
      <c r="G303" s="35">
        <f t="shared" si="352"/>
        <v>0</v>
      </c>
      <c r="H303" s="34" t="e">
        <f t="shared" si="349"/>
        <v>#DIV/0!</v>
      </c>
      <c r="I303" s="35">
        <f t="shared" ref="I303:J303" si="353">I302</f>
        <v>0</v>
      </c>
      <c r="J303" s="35">
        <f t="shared" si="353"/>
        <v>0</v>
      </c>
      <c r="K303" s="35" t="e">
        <f t="shared" si="350"/>
        <v>#DIV/0!</v>
      </c>
      <c r="L303" s="35">
        <f>SUM(L302)</f>
        <v>0</v>
      </c>
      <c r="M303" s="35">
        <f>SUM(M302)</f>
        <v>0</v>
      </c>
      <c r="N303" s="34" t="e">
        <f t="shared" si="351"/>
        <v>#DIV/0!</v>
      </c>
    </row>
    <row r="304" spans="1:14" ht="15.75" hidden="1" customHeight="1" x14ac:dyDescent="0.25">
      <c r="A304" s="74" t="s">
        <v>53</v>
      </c>
      <c r="B304" s="105"/>
      <c r="C304" s="37">
        <f>C282+C285+C288+C291+C303+C294+C297+C300</f>
        <v>0</v>
      </c>
      <c r="D304" s="37">
        <f>D282+D285+D288+D291+D303+D294+D297+D300</f>
        <v>0</v>
      </c>
      <c r="E304" s="37" t="e">
        <f t="shared" si="348"/>
        <v>#DIV/0!</v>
      </c>
      <c r="F304" s="37">
        <f t="shared" ref="F304:G304" si="354">F282+F285+F288+F291+F303+F294+F297+F300</f>
        <v>0</v>
      </c>
      <c r="G304" s="37">
        <f t="shared" si="354"/>
        <v>0</v>
      </c>
      <c r="H304" s="34" t="e">
        <f t="shared" si="349"/>
        <v>#DIV/0!</v>
      </c>
      <c r="I304" s="37">
        <f t="shared" ref="I304:J304" si="355">I282+I285+I288+I291+I303+I294+I297+I300</f>
        <v>0</v>
      </c>
      <c r="J304" s="37">
        <f t="shared" si="355"/>
        <v>0</v>
      </c>
      <c r="K304" s="37" t="e">
        <f t="shared" ref="K304:K305" si="356">J304/I304*100</f>
        <v>#DIV/0!</v>
      </c>
      <c r="L304" s="37">
        <f t="shared" ref="L304:M304" si="357">L282+L285+L288+L291+L303+L294+L297+L300</f>
        <v>0</v>
      </c>
      <c r="M304" s="37">
        <f t="shared" si="357"/>
        <v>0</v>
      </c>
      <c r="N304" s="34" t="e">
        <f t="shared" si="351"/>
        <v>#DIV/0!</v>
      </c>
    </row>
    <row r="305" spans="1:14" ht="38.25" customHeight="1" x14ac:dyDescent="0.3">
      <c r="A305" s="115" t="s">
        <v>105</v>
      </c>
      <c r="B305" s="116"/>
      <c r="C305" s="51">
        <f>C31+C56+C90+C105+C118+C152+C172+C194+C206+C218+C226+C243+C278+C304</f>
        <v>2069313.2000000002</v>
      </c>
      <c r="D305" s="51">
        <f>D31+D56+D90+D105+D118+D152+D172+D194+D206+D218+D226+D243+D278+D304</f>
        <v>1210694.7000000002</v>
      </c>
      <c r="E305" s="51">
        <f t="shared" si="348"/>
        <v>58.507078580468153</v>
      </c>
      <c r="F305" s="51">
        <f>F31+F56+F90+F105+F118+F152+F172+F194+F206+F218+F226+F243+F278+F304</f>
        <v>105232.7</v>
      </c>
      <c r="G305" s="51">
        <f>G31+G56+G90+G105+G118+G152+G172+G194+G206+G218+G226+G243+G278+G304</f>
        <v>60141.3</v>
      </c>
      <c r="H305" s="37">
        <f t="shared" si="349"/>
        <v>57.150771575755456</v>
      </c>
      <c r="I305" s="51">
        <f>I31+I56+I90+I105+I118+I152+I172+I194+I206+I218+I226+I243+I278+I304</f>
        <v>1205843.8</v>
      </c>
      <c r="J305" s="51">
        <f>J31+J56+J90+J105+J118+J152+J172+J194+J206+J218+J226+J243+J278+J304</f>
        <v>727921.49999999977</v>
      </c>
      <c r="K305" s="51">
        <f t="shared" si="356"/>
        <v>60.366151901266129</v>
      </c>
      <c r="L305" s="51">
        <f>L31+L56+L90+L105+L118+L152+L172+L194+L206+L218+L226+L243+L278+L304</f>
        <v>758236.7</v>
      </c>
      <c r="M305" s="51">
        <f>M31+M56+M90+M105+M118+M152+M172+M194+M206+M218+M226+M243+M278+M304</f>
        <v>422631.89999999997</v>
      </c>
      <c r="N305" s="37">
        <f t="shared" si="278"/>
        <v>55.73878183422142</v>
      </c>
    </row>
    <row r="306" spans="1:14" ht="15.6" hidden="1" x14ac:dyDescent="0.3">
      <c r="A306" s="5"/>
      <c r="B306" s="5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</row>
    <row r="307" spans="1:14" ht="49.5" hidden="1" customHeight="1" x14ac:dyDescent="0.3">
      <c r="A307" s="5"/>
      <c r="B307" s="12" t="s">
        <v>129</v>
      </c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15.6" hidden="1" x14ac:dyDescent="0.3">
      <c r="A308" s="5"/>
      <c r="B308" s="5" t="s">
        <v>121</v>
      </c>
      <c r="C308" s="30" t="e">
        <f>C302+C224+C221+C200+C197+C182+#REF!+C150+C147+C142+C136+C128+C125+C115+C112+C108+C96+C93+C82+C76+C70+C67+C63+C59+C45+C41+C38</f>
        <v>#REF!</v>
      </c>
      <c r="D308" s="30" t="e">
        <f>D302+D224+D221+D200+D197+D182+#REF!+D150+D147+D142+D136+D128+D125+D115+D112+D108+D96+D93+D82+D76+D70+D67+D63+D59+D45+D41+D38</f>
        <v>#REF!</v>
      </c>
      <c r="E308" s="30" t="e">
        <f>D308/C308*100</f>
        <v>#REF!</v>
      </c>
      <c r="F308" s="30" t="e">
        <f>F302+F224+F221+F200+F197+F182+#REF!+F150+F147+F142+F136+F128+F125+F115+F112+F108+F96+F93+F82+F76+F70+F67+F63+F59+F45+F41+F38</f>
        <v>#REF!</v>
      </c>
      <c r="G308" s="30" t="e">
        <f>G302+G224+G221+G200+G197+G182+#REF!+G150+G147+G142+G136+G128+G125+G115+G112+G108+G96+G93+G82+G76+G70+G67+G63+G59+G45+G41+G38</f>
        <v>#REF!</v>
      </c>
      <c r="H308" s="30" t="e">
        <f>G308/F308*100</f>
        <v>#REF!</v>
      </c>
      <c r="I308" s="30" t="e">
        <f>I302+I224+I221+I200+I197+I182+#REF!+I150+I147+I142+I136+I128+I125+I115+I112+I108+I96+I93+I82+I76+I70+I67+I63+I59+I45+I41+I38</f>
        <v>#REF!</v>
      </c>
      <c r="J308" s="30" t="e">
        <f>J302+J224+J221+J200+J197+J182+#REF!+J150+J147+J142+J136+J128+J125+J115+J112+J108+J96+J93+J82+J76+J70+J67+J63+J59+J45+J41+J38</f>
        <v>#REF!</v>
      </c>
      <c r="K308" s="30" t="e">
        <f>J308/I308*100</f>
        <v>#REF!</v>
      </c>
      <c r="L308" s="30" t="e">
        <f>L302+L224+L221+L200+L197+L182+#REF!+L150+L147+L142+L136+L128+L125+L115+L112+L108+L96+L93+L82+L76+L70+L67+L63+L59+L45+L41+L38</f>
        <v>#REF!</v>
      </c>
      <c r="M308" s="30" t="e">
        <f>M302+M224+M221+M200+M197+M182+#REF!+M150+M147+M142+M136+M128+M125+M115+M112+M108+M96+M93+M82+M76+M70+M67+M63+M59+M45+M41+M38</f>
        <v>#REF!</v>
      </c>
      <c r="N308" s="30" t="e">
        <f>M308/L308*100</f>
        <v>#REF!</v>
      </c>
    </row>
    <row r="309" spans="1:14" ht="15.6" hidden="1" x14ac:dyDescent="0.3">
      <c r="A309" s="5"/>
      <c r="B309" s="5" t="s">
        <v>123</v>
      </c>
      <c r="C309" s="30">
        <f>C229+C232+C238+C241+C201</f>
        <v>12789.3</v>
      </c>
      <c r="D309" s="30">
        <f>D229+D232+D238+D241+D201</f>
        <v>3757.3999999999996</v>
      </c>
      <c r="E309" s="30">
        <f t="shared" ref="E309:E315" si="358">D309/C309*100</f>
        <v>29.379246714050023</v>
      </c>
      <c r="F309" s="30">
        <f>F229+F232+F238+F241+F201</f>
        <v>0</v>
      </c>
      <c r="G309" s="30">
        <f>G229+G232+G238+G241+G201</f>
        <v>0</v>
      </c>
      <c r="H309" s="30"/>
      <c r="I309" s="30">
        <f>I229+I232+I238+I241+I201</f>
        <v>7818.1</v>
      </c>
      <c r="J309" s="30">
        <f>J229+J232+J238+J241+J201</f>
        <v>385.9</v>
      </c>
      <c r="K309" s="30">
        <f t="shared" ref="K309:K315" si="359">J309/I309*100</f>
        <v>4.9359818881825497</v>
      </c>
      <c r="L309" s="30">
        <f>L229+L232+L238+L241+L201</f>
        <v>4971.2</v>
      </c>
      <c r="M309" s="30">
        <f>M229+M232+M238+M241+M201</f>
        <v>3371.5</v>
      </c>
      <c r="N309" s="30">
        <f t="shared" ref="N309:N315" si="360">M309/L309*100</f>
        <v>67.820646926295467</v>
      </c>
    </row>
    <row r="310" spans="1:14" ht="15.6" hidden="1" x14ac:dyDescent="0.3">
      <c r="A310" s="5"/>
      <c r="B310" s="5" t="s">
        <v>124</v>
      </c>
      <c r="C310" s="30">
        <f>C35+C54+C73</f>
        <v>87830.900000000009</v>
      </c>
      <c r="D310" s="30">
        <f>D35+D54+D73</f>
        <v>66775.7</v>
      </c>
      <c r="E310" s="30">
        <f t="shared" si="358"/>
        <v>76.027571162313023</v>
      </c>
      <c r="F310" s="30">
        <f>F35+F54+F73</f>
        <v>11726.8</v>
      </c>
      <c r="G310" s="30">
        <f>G35+G54+G73</f>
        <v>8185.3</v>
      </c>
      <c r="H310" s="30">
        <f t="shared" ref="H310:H315" si="361">G310/F310*100</f>
        <v>69.799945424156647</v>
      </c>
      <c r="I310" s="30">
        <f>I35+I54+I73</f>
        <v>74368.100000000006</v>
      </c>
      <c r="J310" s="30">
        <f>J35+J54+J73</f>
        <v>58590.399999999994</v>
      </c>
      <c r="K310" s="30">
        <f t="shared" si="359"/>
        <v>78.784317469452617</v>
      </c>
      <c r="L310" s="30">
        <f>L35+L54+L73</f>
        <v>1736</v>
      </c>
      <c r="M310" s="30">
        <f>M35+M54+M73</f>
        <v>0</v>
      </c>
      <c r="N310" s="30">
        <f t="shared" si="360"/>
        <v>0</v>
      </c>
    </row>
    <row r="311" spans="1:14" ht="15.6" hidden="1" x14ac:dyDescent="0.3">
      <c r="A311" s="5"/>
      <c r="B311" s="5" t="s">
        <v>125</v>
      </c>
      <c r="C311" s="30" t="e">
        <f>C8+C11+#REF!+C14+C17+C20+C26+C42+C49+C64+C97+C121+C137+C209+C246+C249+C252+C256+C261+C264+C60</f>
        <v>#REF!</v>
      </c>
      <c r="D311" s="30" t="e">
        <f>D8+D11+#REF!+D14+D17+D20+D26+D42+D49+D64+D97+D121+D137+D209+D246+D249+D252+D256+D261+D264+D60</f>
        <v>#REF!</v>
      </c>
      <c r="E311" s="30" t="e">
        <f t="shared" si="358"/>
        <v>#REF!</v>
      </c>
      <c r="F311" s="30" t="e">
        <f>F8+F11+#REF!+F14+F17+F20+F26+F42+F49+F64+F97+F121+F137+F209+F246+F249+F252+F256+F261+F264+F60</f>
        <v>#REF!</v>
      </c>
      <c r="G311" s="30" t="e">
        <f>G8+G11+#REF!+G14+G17+G20+G26+G42+G49+G64+G97+G121+G137+G209+G246+G249+G252+G256+G261+G264+G60</f>
        <v>#REF!</v>
      </c>
      <c r="H311" s="30" t="e">
        <f t="shared" si="361"/>
        <v>#REF!</v>
      </c>
      <c r="I311" s="30" t="e">
        <f>I8+I11+#REF!+I14+I17+I20+I26+I42+I49+I64+I97+I121+I137+I209+I246+I249+I252+I256+I261+I264+I60</f>
        <v>#REF!</v>
      </c>
      <c r="J311" s="30" t="e">
        <f>J8+J11+#REF!+J14+J17+J20+J26+J42+J49+J64+J97+J121+J137+J209+J246+J249+J252+J256+J261+J264+J60</f>
        <v>#REF!</v>
      </c>
      <c r="K311" s="30" t="e">
        <f t="shared" si="359"/>
        <v>#REF!</v>
      </c>
      <c r="L311" s="30" t="e">
        <f>L8+L11+#REF!+L14+L17+L20+L26+L42+L49+L64+L97+L121+L137+L209+L246+L249+L252+L256+L261+L264+L60</f>
        <v>#REF!</v>
      </c>
      <c r="M311" s="30" t="e">
        <f>M8+M11+#REF!+M14+M17+M20+M26+M42+M49+M64+M97+M121+M137+M209+M246+M249+M252+M256+M261+M264+M60</f>
        <v>#REF!</v>
      </c>
      <c r="N311" s="30" t="e">
        <f t="shared" si="360"/>
        <v>#REF!</v>
      </c>
    </row>
    <row r="312" spans="1:14" ht="15.6" hidden="1" x14ac:dyDescent="0.3">
      <c r="A312" s="5"/>
      <c r="B312" s="5" t="s">
        <v>126</v>
      </c>
      <c r="C312" s="30">
        <f>C50+C122+C138+C155+C158+C161+C164+C167+C170+C257</f>
        <v>97958</v>
      </c>
      <c r="D312" s="30">
        <f>D50+D122+D138+D155+D158+D161+D164+D167+D170+D257</f>
        <v>56744.9</v>
      </c>
      <c r="E312" s="30">
        <f t="shared" si="358"/>
        <v>57.92778537740665</v>
      </c>
      <c r="F312" s="30">
        <f>F50+F122+F138+F155+F158+F161+F164+F167+F170+F257</f>
        <v>0</v>
      </c>
      <c r="G312" s="30">
        <f>G50+G122+G138+G155+G158+G161+G164+G167+G170+G257</f>
        <v>0</v>
      </c>
      <c r="H312" s="30" t="e">
        <f t="shared" si="361"/>
        <v>#DIV/0!</v>
      </c>
      <c r="I312" s="30">
        <f>I50+I122+I138+I155+I158+I161+I164+I167+I170+I257</f>
        <v>174.5</v>
      </c>
      <c r="J312" s="30">
        <f>J50+J122+J138+J155+J158+J161+J164+J167+J170+J257</f>
        <v>40.700000000000003</v>
      </c>
      <c r="K312" s="30">
        <f t="shared" si="359"/>
        <v>23.323782234957022</v>
      </c>
      <c r="L312" s="30">
        <f>L50+L122+L138+L155+L158+L161+L164+L167+L170+L257</f>
        <v>97783.5</v>
      </c>
      <c r="M312" s="30">
        <f>M50+M122+M138+M155+M158+M161+M164+M167+M170+M257</f>
        <v>56704.200000000004</v>
      </c>
      <c r="N312" s="30">
        <f t="shared" si="360"/>
        <v>57.989538112258209</v>
      </c>
    </row>
    <row r="313" spans="1:14" ht="15.6" hidden="1" x14ac:dyDescent="0.3">
      <c r="A313" s="5"/>
      <c r="B313" s="5" t="s">
        <v>127</v>
      </c>
      <c r="C313" s="30" t="e">
        <f>C139+C175+C183+C186+C189+#REF!+C258</f>
        <v>#REF!</v>
      </c>
      <c r="D313" s="30" t="e">
        <f>D139+D175+D183+D186+D189+#REF!+D258</f>
        <v>#REF!</v>
      </c>
      <c r="E313" s="30" t="e">
        <f t="shared" si="358"/>
        <v>#REF!</v>
      </c>
      <c r="F313" s="30" t="e">
        <f>F139+F175+F183+F186+F189+#REF!+F258</f>
        <v>#REF!</v>
      </c>
      <c r="G313" s="30" t="e">
        <f>G139+G175+G183+G186+G189+#REF!+G258</f>
        <v>#REF!</v>
      </c>
      <c r="H313" s="30"/>
      <c r="I313" s="30" t="e">
        <f>I139+I175+I183+I186+I189+#REF!+I258</f>
        <v>#REF!</v>
      </c>
      <c r="J313" s="30" t="e">
        <f>J139+J175+J183+J186+J189+#REF!+J258</f>
        <v>#REF!</v>
      </c>
      <c r="K313" s="30" t="e">
        <f t="shared" si="359"/>
        <v>#REF!</v>
      </c>
      <c r="L313" s="30" t="e">
        <f>L139+L175+L183+L186+L189+#REF!+L258</f>
        <v>#REF!</v>
      </c>
      <c r="M313" s="30" t="e">
        <f>M139+M175+M183+M186+M189+#REF!+M258</f>
        <v>#REF!</v>
      </c>
      <c r="N313" s="30" t="e">
        <f t="shared" si="360"/>
        <v>#REF!</v>
      </c>
    </row>
    <row r="314" spans="1:14" hidden="1" x14ac:dyDescent="0.25">
      <c r="A314" s="5"/>
      <c r="B314" s="5" t="s">
        <v>128</v>
      </c>
      <c r="C314" s="30">
        <f>C267+C253+C216+C213+C210+C124</f>
        <v>7282.1</v>
      </c>
      <c r="D314" s="30">
        <f>D267+D253+D216+D213+D210+D124</f>
        <v>3780.6</v>
      </c>
      <c r="E314" s="30">
        <f t="shared" si="358"/>
        <v>51.916342813199492</v>
      </c>
      <c r="F314" s="30">
        <f>F267+F253+F216+F213+F210+F124</f>
        <v>0</v>
      </c>
      <c r="G314" s="30">
        <f>G267+G253+G216+G213+G210+G124</f>
        <v>0</v>
      </c>
      <c r="H314" s="30"/>
      <c r="I314" s="30">
        <f>I267+I253+I216+I213+I210+I124</f>
        <v>0</v>
      </c>
      <c r="J314" s="30">
        <f>J267+J253+J216+J213+J210+J124</f>
        <v>0</v>
      </c>
      <c r="K314" s="30"/>
      <c r="L314" s="30">
        <f>L267+L253+L216+L213+L210+L124</f>
        <v>7282.1</v>
      </c>
      <c r="M314" s="30">
        <f>M267+M253+M216+M213+M210+M124</f>
        <v>3780.6</v>
      </c>
      <c r="N314" s="30">
        <f t="shared" si="360"/>
        <v>51.916342813199492</v>
      </c>
    </row>
    <row r="315" spans="1:14" hidden="1" x14ac:dyDescent="0.25">
      <c r="A315" s="5"/>
      <c r="B315" s="5" t="s">
        <v>122</v>
      </c>
      <c r="C315" s="30" t="e">
        <f>C308+C309+C310+C311+C312+C313+C314</f>
        <v>#REF!</v>
      </c>
      <c r="D315" s="30" t="e">
        <f>D308+D309+D310+D311+D312+D313+D314</f>
        <v>#REF!</v>
      </c>
      <c r="E315" s="30" t="e">
        <f t="shared" si="358"/>
        <v>#REF!</v>
      </c>
      <c r="F315" s="30" t="e">
        <f t="shared" ref="F315:G315" si="362">F308+F309+F310+F311+F312+F313+F314</f>
        <v>#REF!</v>
      </c>
      <c r="G315" s="30" t="e">
        <f t="shared" si="362"/>
        <v>#REF!</v>
      </c>
      <c r="H315" s="30" t="e">
        <f t="shared" si="361"/>
        <v>#REF!</v>
      </c>
      <c r="I315" s="30" t="e">
        <f t="shared" ref="I315:J315" si="363">I308+I309+I310+I311+I312+I313+I314</f>
        <v>#REF!</v>
      </c>
      <c r="J315" s="30" t="e">
        <f t="shared" si="363"/>
        <v>#REF!</v>
      </c>
      <c r="K315" s="30" t="e">
        <f t="shared" si="359"/>
        <v>#REF!</v>
      </c>
      <c r="L315" s="30" t="e">
        <f t="shared" ref="L315:M315" si="364">L308+L309+L310+L311+L312+L313+L314</f>
        <v>#REF!</v>
      </c>
      <c r="M315" s="30" t="e">
        <f t="shared" si="364"/>
        <v>#REF!</v>
      </c>
      <c r="N315" s="30" t="e">
        <f t="shared" si="360"/>
        <v>#REF!</v>
      </c>
    </row>
    <row r="316" spans="1:14" hidden="1" x14ac:dyDescent="0.25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hidden="1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x14ac:dyDescent="0.25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x14ac:dyDescent="0.25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x14ac:dyDescent="0.25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</sheetData>
  <mergeCells count="310"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24:B224"/>
    <mergeCell ref="A225:B225"/>
    <mergeCell ref="A226:B226"/>
    <mergeCell ref="A220:N220"/>
    <mergeCell ref="A223:N223"/>
    <mergeCell ref="B227:N227"/>
    <mergeCell ref="A215:N215"/>
    <mergeCell ref="A216:B216"/>
    <mergeCell ref="A189:B189"/>
    <mergeCell ref="A161:B161"/>
    <mergeCell ref="A162:B162"/>
    <mergeCell ref="A164:B164"/>
    <mergeCell ref="A165:B165"/>
    <mergeCell ref="A255:N255"/>
    <mergeCell ref="B244:N244"/>
    <mergeCell ref="A260:N260"/>
    <mergeCell ref="A257:B257"/>
    <mergeCell ref="A258:B258"/>
    <mergeCell ref="A259:B259"/>
    <mergeCell ref="A212:N212"/>
    <mergeCell ref="A202:B202"/>
    <mergeCell ref="A204:B204"/>
    <mergeCell ref="A205:B205"/>
    <mergeCell ref="A206:B206"/>
    <mergeCell ref="A264:B264"/>
    <mergeCell ref="A281:B281"/>
    <mergeCell ref="A280:N280"/>
    <mergeCell ref="B279:N279"/>
    <mergeCell ref="A261:B261"/>
    <mergeCell ref="A278:B278"/>
    <mergeCell ref="A262:B262"/>
    <mergeCell ref="A276:B276"/>
    <mergeCell ref="A266:N266"/>
    <mergeCell ref="A272:N272"/>
    <mergeCell ref="A211:B211"/>
    <mergeCell ref="B207:N207"/>
    <mergeCell ref="A208:N208"/>
    <mergeCell ref="A196:N196"/>
    <mergeCell ref="A197:B197"/>
    <mergeCell ref="A191:N191"/>
    <mergeCell ref="A217:B217"/>
    <mergeCell ref="A218:B218"/>
    <mergeCell ref="A200:B200"/>
    <mergeCell ref="A209:B209"/>
    <mergeCell ref="A201:B201"/>
    <mergeCell ref="A180:B180"/>
    <mergeCell ref="A182:B182"/>
    <mergeCell ref="A183:B183"/>
    <mergeCell ref="A184:B184"/>
    <mergeCell ref="A192:B192"/>
    <mergeCell ref="A190:B190"/>
    <mergeCell ref="A210:B210"/>
    <mergeCell ref="A90:B90"/>
    <mergeCell ref="A95:N95"/>
    <mergeCell ref="A82:B82"/>
    <mergeCell ref="A83:B83"/>
    <mergeCell ref="A186:B186"/>
    <mergeCell ref="A187:B187"/>
    <mergeCell ref="A152:B152"/>
    <mergeCell ref="A81:N81"/>
    <mergeCell ref="A151:B151"/>
    <mergeCell ref="B153:N153"/>
    <mergeCell ref="A154:N154"/>
    <mergeCell ref="A157:N157"/>
    <mergeCell ref="A143:B143"/>
    <mergeCell ref="A185:N185"/>
    <mergeCell ref="A170:B170"/>
    <mergeCell ref="A171:B171"/>
    <mergeCell ref="A172:B172"/>
    <mergeCell ref="A175:B175"/>
    <mergeCell ref="A176:B176"/>
    <mergeCell ref="A178:B178"/>
    <mergeCell ref="A155:B155"/>
    <mergeCell ref="A156:B156"/>
    <mergeCell ref="A181:N181"/>
    <mergeCell ref="A179:B179"/>
    <mergeCell ref="A269:N269"/>
    <mergeCell ref="A270:B270"/>
    <mergeCell ref="A268:B268"/>
    <mergeCell ref="A228:N228"/>
    <mergeCell ref="A256:B256"/>
    <mergeCell ref="A246:B246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77:B77"/>
    <mergeCell ref="A230:B230"/>
    <mergeCell ref="A135:N135"/>
    <mergeCell ref="A141:N141"/>
    <mergeCell ref="A146:N146"/>
    <mergeCell ref="A149:N149"/>
    <mergeCell ref="A160:N160"/>
    <mergeCell ref="A163:N163"/>
    <mergeCell ref="A166:N166"/>
    <mergeCell ref="A169:N169"/>
    <mergeCell ref="B173:N173"/>
    <mergeCell ref="A167:B167"/>
    <mergeCell ref="A168:B168"/>
    <mergeCell ref="A174:N174"/>
    <mergeCell ref="A177:N177"/>
    <mergeCell ref="A158:B158"/>
    <mergeCell ref="A159:B159"/>
    <mergeCell ref="A144:B144"/>
    <mergeCell ref="A145:B145"/>
    <mergeCell ref="A198:B198"/>
    <mergeCell ref="A199:N199"/>
    <mergeCell ref="A203:N203"/>
    <mergeCell ref="A214:B214"/>
    <mergeCell ref="A147:B147"/>
    <mergeCell ref="A213:B213"/>
    <mergeCell ref="A148:B148"/>
    <mergeCell ref="A150:B150"/>
    <mergeCell ref="A304:B304"/>
    <mergeCell ref="A305:B305"/>
    <mergeCell ref="A287:B287"/>
    <mergeCell ref="A288:B288"/>
    <mergeCell ref="A290:B290"/>
    <mergeCell ref="A291:B291"/>
    <mergeCell ref="A293:B293"/>
    <mergeCell ref="A294:B294"/>
    <mergeCell ref="A301:N301"/>
    <mergeCell ref="A298:N298"/>
    <mergeCell ref="A299:B299"/>
    <mergeCell ref="A300:B300"/>
    <mergeCell ref="A289:N289"/>
    <mergeCell ref="A292:N292"/>
    <mergeCell ref="A295:N295"/>
    <mergeCell ref="A296:B296"/>
    <mergeCell ref="A297:B297"/>
    <mergeCell ref="A303:B303"/>
    <mergeCell ref="A302:B302"/>
    <mergeCell ref="A286:N286"/>
    <mergeCell ref="A285:B285"/>
    <mergeCell ref="A284:B284"/>
    <mergeCell ref="A283:N283"/>
    <mergeCell ref="A282:B282"/>
    <mergeCell ref="A188:N188"/>
    <mergeCell ref="B195:N195"/>
    <mergeCell ref="A193:B193"/>
    <mergeCell ref="A194:B194"/>
    <mergeCell ref="A275:N275"/>
    <mergeCell ref="A263:N263"/>
    <mergeCell ref="A265:B265"/>
    <mergeCell ref="A267:B267"/>
    <mergeCell ref="A271:B271"/>
    <mergeCell ref="A273:B273"/>
    <mergeCell ref="A274:B274"/>
    <mergeCell ref="A277:B277"/>
    <mergeCell ref="A232:B232"/>
    <mergeCell ref="A233:B233"/>
    <mergeCell ref="A235:B235"/>
    <mergeCell ref="A236:B236"/>
    <mergeCell ref="A231:N231"/>
    <mergeCell ref="A234:N234"/>
    <mergeCell ref="A237:N237"/>
    <mergeCell ref="A240:N240"/>
    <mergeCell ref="A251:N251"/>
    <mergeCell ref="A229:B229"/>
    <mergeCell ref="A29:B29"/>
    <mergeCell ref="A28:N28"/>
    <mergeCell ref="A31:B31"/>
    <mergeCell ref="A30:B30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101:N101"/>
    <mergeCell ref="A67:B67"/>
    <mergeCell ref="A68:B68"/>
    <mergeCell ref="A93:B93"/>
    <mergeCell ref="A96:B96"/>
    <mergeCell ref="A97:B9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0:B20"/>
    <mergeCell ref="A15:B15"/>
    <mergeCell ref="A18:B18"/>
    <mergeCell ref="A21:B21"/>
    <mergeCell ref="A9:B9"/>
    <mergeCell ref="A8:B8"/>
    <mergeCell ref="A11:B11"/>
    <mergeCell ref="A12:B12"/>
    <mergeCell ref="A14:B14"/>
    <mergeCell ref="A23:B23"/>
    <mergeCell ref="A24:B24"/>
    <mergeCell ref="A25:N25"/>
    <mergeCell ref="A17:B17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2021-09-02T06:37:44Z</cp:lastPrinted>
  <dcterms:created xsi:type="dcterms:W3CDTF">2016-11-22T06:59:06Z</dcterms:created>
  <dcterms:modified xsi:type="dcterms:W3CDTF">2021-09-02T06:58:57Z</dcterms:modified>
</cp:coreProperties>
</file>