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050" windowWidth="12120" windowHeight="6975"/>
  </bookViews>
  <sheets>
    <sheet name="Лист1" sheetId="1" r:id="rId1"/>
  </sheets>
  <definedNames>
    <definedName name="_xlnm.Print_Titles" localSheetId="0">Лист1!$3:$4</definedName>
    <definedName name="_xlnm.Print_Area" localSheetId="0">Лист1!$A$1:$N$302</definedName>
  </definedNames>
  <calcPr calcId="145621"/>
</workbook>
</file>

<file path=xl/calcChain.xml><?xml version="1.0" encoding="utf-8"?>
<calcChain xmlns="http://schemas.openxmlformats.org/spreadsheetml/2006/main">
  <c r="L301" i="1" l="1"/>
  <c r="I301" i="1"/>
  <c r="G301" i="1"/>
  <c r="F301" i="1"/>
  <c r="C301" i="1"/>
  <c r="M300" i="1" l="1"/>
  <c r="L300" i="1"/>
  <c r="J300" i="1"/>
  <c r="I300" i="1"/>
  <c r="G300" i="1"/>
  <c r="F300" i="1"/>
  <c r="N299" i="1"/>
  <c r="D299" i="1"/>
  <c r="D300" i="1" s="1"/>
  <c r="C299" i="1"/>
  <c r="C300" i="1" s="1"/>
  <c r="M187" i="1"/>
  <c r="L187" i="1"/>
  <c r="J187" i="1"/>
  <c r="I187" i="1"/>
  <c r="G187" i="1"/>
  <c r="F187" i="1"/>
  <c r="N185" i="1"/>
  <c r="C185" i="1"/>
  <c r="D185" i="1"/>
  <c r="L162" i="1"/>
  <c r="N300" i="1" l="1"/>
  <c r="E300" i="1"/>
  <c r="E299" i="1"/>
  <c r="E185" i="1"/>
  <c r="H116" i="1" l="1"/>
  <c r="K116" i="1"/>
  <c r="M102" i="1"/>
  <c r="L102" i="1"/>
  <c r="J102" i="1"/>
  <c r="I102" i="1"/>
  <c r="G102" i="1"/>
  <c r="F102" i="1"/>
  <c r="N101" i="1"/>
  <c r="D101" i="1"/>
  <c r="D102" i="1" s="1"/>
  <c r="C101" i="1"/>
  <c r="C102" i="1" s="1"/>
  <c r="N102" i="1" l="1"/>
  <c r="E102" i="1"/>
  <c r="E101" i="1"/>
  <c r="J68" i="1" l="1"/>
  <c r="I68" i="1"/>
  <c r="G68" i="1"/>
  <c r="F68" i="1"/>
  <c r="M68" i="1"/>
  <c r="L68" i="1"/>
  <c r="N67" i="1"/>
  <c r="C67" i="1"/>
  <c r="D67" i="1"/>
  <c r="E67" i="1" l="1"/>
  <c r="K178" i="1" l="1"/>
  <c r="G99" i="1" l="1"/>
  <c r="G103" i="1" s="1"/>
  <c r="F99" i="1"/>
  <c r="F103" i="1" s="1"/>
  <c r="K88" i="1"/>
  <c r="M153" i="1" l="1"/>
  <c r="L153" i="1"/>
  <c r="J153" i="1"/>
  <c r="I153" i="1"/>
  <c r="G153" i="1"/>
  <c r="F153" i="1"/>
  <c r="N152" i="1"/>
  <c r="D152" i="1"/>
  <c r="C152" i="1"/>
  <c r="E152" i="1" l="1"/>
  <c r="N287" i="1"/>
  <c r="N286" i="1"/>
  <c r="N290" i="1"/>
  <c r="C74" i="1"/>
  <c r="N275" i="1"/>
  <c r="N113" i="1" l="1"/>
  <c r="M114" i="1"/>
  <c r="L114" i="1"/>
  <c r="J114" i="1"/>
  <c r="I114" i="1"/>
  <c r="G114" i="1"/>
  <c r="F114" i="1"/>
  <c r="C114" i="1" s="1"/>
  <c r="D114" i="1"/>
  <c r="D113" i="1"/>
  <c r="C113" i="1"/>
  <c r="N114" i="1" l="1"/>
  <c r="E113" i="1"/>
  <c r="E114" i="1"/>
  <c r="N74" i="1" l="1"/>
  <c r="N73" i="1"/>
  <c r="K73" i="1"/>
  <c r="H73" i="1"/>
  <c r="M75" i="1"/>
  <c r="L75" i="1"/>
  <c r="J75" i="1"/>
  <c r="I75" i="1"/>
  <c r="G75" i="1"/>
  <c r="F75" i="1"/>
  <c r="D74" i="1"/>
  <c r="E74" i="1" s="1"/>
  <c r="D73" i="1"/>
  <c r="C73" i="1"/>
  <c r="C75" i="1" s="1"/>
  <c r="J71" i="1"/>
  <c r="I71" i="1"/>
  <c r="G71" i="1"/>
  <c r="F71" i="1"/>
  <c r="D70" i="1"/>
  <c r="D71" i="1" s="1"/>
  <c r="C70" i="1"/>
  <c r="C71" i="1" s="1"/>
  <c r="N70" i="1"/>
  <c r="M71" i="1"/>
  <c r="L71" i="1"/>
  <c r="D75" i="1" l="1"/>
  <c r="E75" i="1" s="1"/>
  <c r="H75" i="1"/>
  <c r="N71" i="1"/>
  <c r="N75" i="1"/>
  <c r="E71" i="1"/>
  <c r="K75" i="1"/>
  <c r="E73" i="1"/>
  <c r="E70" i="1"/>
  <c r="M46" i="1" l="1"/>
  <c r="L46" i="1"/>
  <c r="G46" i="1"/>
  <c r="F46" i="1"/>
  <c r="J46" i="1"/>
  <c r="I46" i="1"/>
  <c r="K44" i="1"/>
  <c r="D44" i="1"/>
  <c r="C44" i="1"/>
  <c r="E44" i="1" l="1"/>
  <c r="N151" i="1"/>
  <c r="K277" i="1"/>
  <c r="N277" i="1"/>
  <c r="M291" i="1" l="1"/>
  <c r="L291" i="1"/>
  <c r="M288" i="1"/>
  <c r="L288" i="1"/>
  <c r="J288" i="1"/>
  <c r="I288" i="1"/>
  <c r="G288" i="1"/>
  <c r="F288" i="1"/>
  <c r="D287" i="1"/>
  <c r="C287" i="1"/>
  <c r="N98" i="1"/>
  <c r="N288" i="1" l="1"/>
  <c r="N291" i="1"/>
  <c r="E287" i="1"/>
  <c r="M281" i="1"/>
  <c r="L281" i="1"/>
  <c r="J281" i="1"/>
  <c r="I281" i="1"/>
  <c r="G281" i="1"/>
  <c r="F281" i="1"/>
  <c r="D278" i="1"/>
  <c r="D279" i="1"/>
  <c r="D280" i="1"/>
  <c r="C278" i="1"/>
  <c r="C279" i="1"/>
  <c r="C280" i="1"/>
  <c r="N278" i="1"/>
  <c r="N279" i="1"/>
  <c r="N280" i="1"/>
  <c r="K281" i="1" l="1"/>
  <c r="E280" i="1"/>
  <c r="E278" i="1"/>
  <c r="E279" i="1"/>
  <c r="J264" i="1"/>
  <c r="I264" i="1"/>
  <c r="G264" i="1"/>
  <c r="F264" i="1"/>
  <c r="N267" i="1"/>
  <c r="N268" i="1"/>
  <c r="M269" i="1"/>
  <c r="L269" i="1"/>
  <c r="J269" i="1"/>
  <c r="I269" i="1"/>
  <c r="G269" i="1"/>
  <c r="F269" i="1"/>
  <c r="D267" i="1"/>
  <c r="D268" i="1"/>
  <c r="C267" i="1"/>
  <c r="C268" i="1"/>
  <c r="M258" i="1"/>
  <c r="L258" i="1"/>
  <c r="J258" i="1"/>
  <c r="I258" i="1"/>
  <c r="G258" i="1"/>
  <c r="F258" i="1"/>
  <c r="N266" i="1"/>
  <c r="D266" i="1"/>
  <c r="C266" i="1"/>
  <c r="M264" i="1"/>
  <c r="L264" i="1"/>
  <c r="N263" i="1"/>
  <c r="D263" i="1"/>
  <c r="C263" i="1"/>
  <c r="C264" i="1" s="1"/>
  <c r="C269" i="1" l="1"/>
  <c r="N269" i="1"/>
  <c r="D269" i="1"/>
  <c r="N264" i="1"/>
  <c r="E263" i="1"/>
  <c r="E266" i="1"/>
  <c r="E269" i="1"/>
  <c r="D264" i="1"/>
  <c r="E264" i="1" s="1"/>
  <c r="C274" i="1" l="1"/>
  <c r="C275" i="1" s="1"/>
  <c r="D274" i="1"/>
  <c r="D275" i="1" s="1"/>
  <c r="K274" i="1"/>
  <c r="F275" i="1"/>
  <c r="F282" i="1" s="1"/>
  <c r="G275" i="1"/>
  <c r="I275" i="1"/>
  <c r="I282" i="1" s="1"/>
  <c r="J275" i="1"/>
  <c r="L275" i="1"/>
  <c r="L282" i="1" s="1"/>
  <c r="M275" i="1"/>
  <c r="M282" i="1" s="1"/>
  <c r="N237" i="1"/>
  <c r="K275" i="1" l="1"/>
  <c r="J282" i="1"/>
  <c r="G282" i="1"/>
  <c r="E274" i="1"/>
  <c r="E275" i="1"/>
  <c r="M227" i="1" l="1"/>
  <c r="L227" i="1"/>
  <c r="J227" i="1"/>
  <c r="I227" i="1"/>
  <c r="G227" i="1"/>
  <c r="F227" i="1"/>
  <c r="M210" i="1" l="1"/>
  <c r="L210" i="1"/>
  <c r="J210" i="1"/>
  <c r="I210" i="1"/>
  <c r="G210" i="1"/>
  <c r="F210" i="1"/>
  <c r="M203" i="1"/>
  <c r="L203" i="1"/>
  <c r="J203" i="1"/>
  <c r="I203" i="1"/>
  <c r="G203" i="1"/>
  <c r="F203" i="1"/>
  <c r="N202" i="1"/>
  <c r="D202" i="1"/>
  <c r="D203" i="1" s="1"/>
  <c r="C202" i="1"/>
  <c r="C203" i="1" s="1"/>
  <c r="N203" i="1" l="1"/>
  <c r="E203" i="1"/>
  <c r="E202" i="1"/>
  <c r="N178" i="1" l="1"/>
  <c r="M179" i="1"/>
  <c r="L179" i="1"/>
  <c r="J179" i="1"/>
  <c r="I179" i="1"/>
  <c r="G179" i="1"/>
  <c r="F179" i="1"/>
  <c r="D178" i="1"/>
  <c r="D179" i="1" s="1"/>
  <c r="C178" i="1"/>
  <c r="K179" i="1" l="1"/>
  <c r="E178" i="1"/>
  <c r="N179" i="1"/>
  <c r="C179" i="1"/>
  <c r="E179" i="1" s="1"/>
  <c r="K159" i="1" l="1"/>
  <c r="D151" i="1"/>
  <c r="D153" i="1" s="1"/>
  <c r="C151" i="1"/>
  <c r="C153" i="1" s="1"/>
  <c r="E151" i="1" l="1"/>
  <c r="N153" i="1"/>
  <c r="E153" i="1"/>
  <c r="J111" i="1" l="1"/>
  <c r="I111" i="1"/>
  <c r="G111" i="1"/>
  <c r="F111" i="1"/>
  <c r="J107" i="1"/>
  <c r="J115" i="1" s="1"/>
  <c r="I107" i="1"/>
  <c r="I115" i="1" s="1"/>
  <c r="G107" i="1"/>
  <c r="F107" i="1"/>
  <c r="J92" i="1"/>
  <c r="I92" i="1"/>
  <c r="G92" i="1"/>
  <c r="F92" i="1"/>
  <c r="J89" i="1"/>
  <c r="I89" i="1"/>
  <c r="G89" i="1"/>
  <c r="F89" i="1"/>
  <c r="J86" i="1"/>
  <c r="I86" i="1"/>
  <c r="G86" i="1"/>
  <c r="F86" i="1"/>
  <c r="J80" i="1"/>
  <c r="I80" i="1"/>
  <c r="G80" i="1"/>
  <c r="F80" i="1"/>
  <c r="J76" i="1"/>
  <c r="I76" i="1"/>
  <c r="G76" i="1"/>
  <c r="F76" i="1"/>
  <c r="J61" i="1"/>
  <c r="I61" i="1"/>
  <c r="G61" i="1"/>
  <c r="F61" i="1"/>
  <c r="J58" i="1"/>
  <c r="I58" i="1"/>
  <c r="G58" i="1"/>
  <c r="F58" i="1"/>
  <c r="J55" i="1"/>
  <c r="I55" i="1"/>
  <c r="G55" i="1"/>
  <c r="F55" i="1"/>
  <c r="J52" i="1"/>
  <c r="I52" i="1"/>
  <c r="G52" i="1"/>
  <c r="F52" i="1"/>
  <c r="J49" i="1"/>
  <c r="I49" i="1"/>
  <c r="G49" i="1"/>
  <c r="F49" i="1"/>
  <c r="F62" i="1" s="1"/>
  <c r="J37" i="1"/>
  <c r="I37" i="1"/>
  <c r="G37" i="1"/>
  <c r="F37" i="1"/>
  <c r="J34" i="1"/>
  <c r="I34" i="1"/>
  <c r="G34" i="1"/>
  <c r="F34" i="1"/>
  <c r="G31" i="1"/>
  <c r="F31" i="1"/>
  <c r="J28" i="1"/>
  <c r="I28" i="1"/>
  <c r="G28" i="1"/>
  <c r="F28" i="1"/>
  <c r="G25" i="1"/>
  <c r="F25" i="1"/>
  <c r="G18" i="1"/>
  <c r="F18" i="1"/>
  <c r="J13" i="1"/>
  <c r="I13" i="1"/>
  <c r="G13" i="1"/>
  <c r="F13" i="1"/>
  <c r="M10" i="1"/>
  <c r="L10" i="1"/>
  <c r="J124" i="1"/>
  <c r="I124" i="1"/>
  <c r="G124" i="1"/>
  <c r="F124" i="1"/>
  <c r="J121" i="1"/>
  <c r="I121" i="1"/>
  <c r="I128" i="1" s="1"/>
  <c r="G121" i="1"/>
  <c r="G128" i="1" s="1"/>
  <c r="F121" i="1"/>
  <c r="F128" i="1" s="1"/>
  <c r="J146" i="1"/>
  <c r="I146" i="1"/>
  <c r="G146" i="1"/>
  <c r="F146" i="1"/>
  <c r="J140" i="1"/>
  <c r="I140" i="1"/>
  <c r="G140" i="1"/>
  <c r="F140" i="1"/>
  <c r="J137" i="1"/>
  <c r="J147" i="1" s="1"/>
  <c r="I137" i="1"/>
  <c r="I147" i="1" s="1"/>
  <c r="G137" i="1"/>
  <c r="G147" i="1" s="1"/>
  <c r="F137" i="1"/>
  <c r="F147" i="1" s="1"/>
  <c r="M137" i="1"/>
  <c r="L137" i="1"/>
  <c r="N132" i="1"/>
  <c r="D132" i="1"/>
  <c r="C132" i="1"/>
  <c r="K89" i="1" l="1"/>
  <c r="F115" i="1"/>
  <c r="F116" i="1" s="1"/>
  <c r="G115" i="1"/>
  <c r="G116" i="1" s="1"/>
  <c r="J128" i="1"/>
  <c r="H76" i="1"/>
  <c r="K76" i="1"/>
  <c r="G62" i="1"/>
  <c r="E132" i="1"/>
  <c r="M121" i="1" l="1"/>
  <c r="L121" i="1"/>
  <c r="N109" i="1"/>
  <c r="N91" i="1" l="1"/>
  <c r="D66" i="1"/>
  <c r="C66" i="1"/>
  <c r="N66" i="1"/>
  <c r="M76" i="1"/>
  <c r="L76" i="1"/>
  <c r="D68" i="1" l="1"/>
  <c r="D76" i="1" s="1"/>
  <c r="C68" i="1"/>
  <c r="C76" i="1" s="1"/>
  <c r="N68" i="1"/>
  <c r="E68" i="1"/>
  <c r="E66" i="1"/>
  <c r="E76" i="1" l="1"/>
  <c r="N76" i="1"/>
  <c r="K43" i="1"/>
  <c r="M55" i="1"/>
  <c r="L55" i="1"/>
  <c r="M58" i="1"/>
  <c r="L58" i="1"/>
  <c r="M25" i="1" l="1"/>
  <c r="L25" i="1"/>
  <c r="M18" i="1"/>
  <c r="L18" i="1"/>
  <c r="J18" i="1"/>
  <c r="I18" i="1"/>
  <c r="N12" i="1"/>
  <c r="M13" i="1"/>
  <c r="L13" i="1"/>
  <c r="J10" i="1"/>
  <c r="J14" i="1" s="1"/>
  <c r="I10" i="1"/>
  <c r="I14" i="1" s="1"/>
  <c r="G10" i="1"/>
  <c r="G14" i="1" s="1"/>
  <c r="F10" i="1"/>
  <c r="F14" i="1" s="1"/>
  <c r="M14" i="1"/>
  <c r="L14" i="1"/>
  <c r="K9" i="1"/>
  <c r="H9" i="1"/>
  <c r="H10" i="1" l="1"/>
  <c r="N13" i="1"/>
  <c r="N14" i="1"/>
  <c r="K14" i="1"/>
  <c r="K10" i="1"/>
  <c r="H14" i="1"/>
  <c r="D12" i="1"/>
  <c r="D13" i="1" s="1"/>
  <c r="C12" i="1"/>
  <c r="C13" i="1" s="1"/>
  <c r="D9" i="1"/>
  <c r="D10" i="1" s="1"/>
  <c r="C9" i="1"/>
  <c r="C10" i="1" s="1"/>
  <c r="C14" i="1" l="1"/>
  <c r="D14" i="1"/>
  <c r="E13" i="1"/>
  <c r="E10" i="1"/>
  <c r="E12" i="1"/>
  <c r="E9" i="1"/>
  <c r="E14" i="1" l="1"/>
  <c r="M61" i="1"/>
  <c r="D60" i="1"/>
  <c r="D61" i="1" s="1"/>
  <c r="C60" i="1"/>
  <c r="C61" i="1" s="1"/>
  <c r="L61" i="1"/>
  <c r="N60" i="1"/>
  <c r="N61" i="1" l="1"/>
  <c r="E60" i="1"/>
  <c r="E61" i="1"/>
  <c r="N260" i="1"/>
  <c r="M261" i="1"/>
  <c r="L261" i="1"/>
  <c r="D260" i="1"/>
  <c r="D261" i="1" s="1"/>
  <c r="C260" i="1"/>
  <c r="C261" i="1" s="1"/>
  <c r="E261" i="1" l="1"/>
  <c r="N261" i="1"/>
  <c r="E260" i="1"/>
  <c r="I25" i="1" l="1"/>
  <c r="D54" i="1" l="1"/>
  <c r="D55" i="1" s="1"/>
  <c r="C54" i="1"/>
  <c r="C55" i="1" s="1"/>
  <c r="H162" i="1" l="1"/>
  <c r="K162" i="1"/>
  <c r="K252" i="1" l="1"/>
  <c r="K186" i="1" l="1"/>
  <c r="N257" i="1" l="1"/>
  <c r="N255" i="1"/>
  <c r="N256" i="1"/>
  <c r="K82" i="1" l="1"/>
  <c r="M22" i="1" l="1"/>
  <c r="L22" i="1"/>
  <c r="J22" i="1"/>
  <c r="I22" i="1"/>
  <c r="G22" i="1"/>
  <c r="F22" i="1"/>
  <c r="F38" i="1" s="1"/>
  <c r="F39" i="1" s="1"/>
  <c r="D20" i="1"/>
  <c r="C20" i="1"/>
  <c r="N20" i="1"/>
  <c r="G38" i="1" l="1"/>
  <c r="H22" i="1"/>
  <c r="E20" i="1"/>
  <c r="H38" i="1" l="1"/>
  <c r="G39" i="1"/>
  <c r="C257" i="1"/>
  <c r="D257" i="1"/>
  <c r="C255" i="1"/>
  <c r="D255" i="1"/>
  <c r="D256" i="1"/>
  <c r="C256" i="1"/>
  <c r="J253" i="1"/>
  <c r="I253" i="1"/>
  <c r="G253" i="1"/>
  <c r="F253" i="1"/>
  <c r="D252" i="1"/>
  <c r="C252" i="1"/>
  <c r="C253" i="1" s="1"/>
  <c r="M250" i="1"/>
  <c r="L250" i="1"/>
  <c r="J250" i="1"/>
  <c r="I250" i="1"/>
  <c r="G250" i="1"/>
  <c r="F250" i="1"/>
  <c r="N249" i="1"/>
  <c r="D249" i="1"/>
  <c r="C249" i="1"/>
  <c r="C250" i="1" s="1"/>
  <c r="M247" i="1"/>
  <c r="L247" i="1"/>
  <c r="J247" i="1"/>
  <c r="I247" i="1"/>
  <c r="G247" i="1"/>
  <c r="F247" i="1"/>
  <c r="N246" i="1"/>
  <c r="D246" i="1"/>
  <c r="D247" i="1" s="1"/>
  <c r="C246" i="1"/>
  <c r="C247" i="1" s="1"/>
  <c r="F270" i="1" l="1"/>
  <c r="I270" i="1"/>
  <c r="L270" i="1"/>
  <c r="G270" i="1"/>
  <c r="J270" i="1"/>
  <c r="M270" i="1"/>
  <c r="D258" i="1"/>
  <c r="C258" i="1"/>
  <c r="C270" i="1" s="1"/>
  <c r="D253" i="1"/>
  <c r="E253" i="1" s="1"/>
  <c r="E252" i="1"/>
  <c r="K253" i="1"/>
  <c r="E249" i="1"/>
  <c r="N250" i="1"/>
  <c r="N258" i="1"/>
  <c r="E256" i="1"/>
  <c r="E257" i="1"/>
  <c r="N247" i="1"/>
  <c r="E255" i="1"/>
  <c r="D250" i="1"/>
  <c r="D270" i="1" s="1"/>
  <c r="E247" i="1"/>
  <c r="E246" i="1"/>
  <c r="E250" i="1" l="1"/>
  <c r="E270" i="1"/>
  <c r="N270" i="1"/>
  <c r="E258" i="1"/>
  <c r="F163" i="1"/>
  <c r="F196" i="1" l="1"/>
  <c r="G196" i="1"/>
  <c r="I196" i="1"/>
  <c r="J196" i="1"/>
  <c r="K196" i="1"/>
  <c r="L196" i="1"/>
  <c r="M196" i="1"/>
  <c r="F193" i="1"/>
  <c r="G193" i="1"/>
  <c r="I193" i="1"/>
  <c r="J193" i="1"/>
  <c r="L193" i="1"/>
  <c r="M193" i="1"/>
  <c r="D195" i="1"/>
  <c r="C195" i="1"/>
  <c r="C196" i="1" s="1"/>
  <c r="D196" i="1" l="1"/>
  <c r="N193" i="1"/>
  <c r="C286" i="1"/>
  <c r="C288" i="1" s="1"/>
  <c r="D286" i="1"/>
  <c r="D288" i="1" s="1"/>
  <c r="C290" i="1"/>
  <c r="C291" i="1" s="1"/>
  <c r="D290" i="1"/>
  <c r="D291" i="1" s="1"/>
  <c r="F291" i="1"/>
  <c r="G291" i="1"/>
  <c r="I291" i="1"/>
  <c r="J291" i="1"/>
  <c r="C293" i="1"/>
  <c r="C294" i="1" s="1"/>
  <c r="D293" i="1"/>
  <c r="K293" i="1"/>
  <c r="F294" i="1"/>
  <c r="G294" i="1"/>
  <c r="I294" i="1"/>
  <c r="J294" i="1"/>
  <c r="J295" i="1" s="1"/>
  <c r="L294" i="1"/>
  <c r="L295" i="1" s="1"/>
  <c r="M294" i="1"/>
  <c r="M295" i="1" s="1"/>
  <c r="M160" i="1"/>
  <c r="L160" i="1"/>
  <c r="J160" i="1"/>
  <c r="I160" i="1"/>
  <c r="G160" i="1"/>
  <c r="F160" i="1"/>
  <c r="I295" i="1" l="1"/>
  <c r="F295" i="1"/>
  <c r="C295" i="1"/>
  <c r="G295" i="1"/>
  <c r="K160" i="1"/>
  <c r="E286" i="1"/>
  <c r="E293" i="1"/>
  <c r="E288" i="1"/>
  <c r="D294" i="1"/>
  <c r="D295" i="1" s="1"/>
  <c r="E290" i="1"/>
  <c r="E291" i="1"/>
  <c r="K294" i="1"/>
  <c r="K187" i="1"/>
  <c r="N187" i="1"/>
  <c r="N160" i="1"/>
  <c r="N295" i="1" l="1"/>
  <c r="K295" i="1"/>
  <c r="E294" i="1"/>
  <c r="E295" i="1"/>
  <c r="M37" i="1"/>
  <c r="L37" i="1"/>
  <c r="N36" i="1"/>
  <c r="D36" i="1"/>
  <c r="D37" i="1" s="1"/>
  <c r="C36" i="1"/>
  <c r="C37" i="1" s="1"/>
  <c r="N37" i="1" l="1"/>
  <c r="E37" i="1"/>
  <c r="E36" i="1"/>
  <c r="N136" i="1"/>
  <c r="I163" i="1" l="1"/>
  <c r="K30" i="1" l="1"/>
  <c r="M92" i="1" l="1"/>
  <c r="L92" i="1"/>
  <c r="D91" i="1"/>
  <c r="C91" i="1"/>
  <c r="C92" i="1" s="1"/>
  <c r="H21" i="1"/>
  <c r="N92" i="1" l="1"/>
  <c r="D92" i="1"/>
  <c r="E92" i="1" s="1"/>
  <c r="E91" i="1"/>
  <c r="M89" i="1"/>
  <c r="L89" i="1"/>
  <c r="N88" i="1"/>
  <c r="D88" i="1"/>
  <c r="D89" i="1" s="1"/>
  <c r="C88" i="1"/>
  <c r="N89" i="1" l="1"/>
  <c r="E88" i="1"/>
  <c r="C89" i="1"/>
  <c r="E89" i="1" s="1"/>
  <c r="H82" i="1"/>
  <c r="N57" i="1" l="1"/>
  <c r="D277" i="1"/>
  <c r="D281" i="1" s="1"/>
  <c r="D282" i="1" s="1"/>
  <c r="C277" i="1"/>
  <c r="C281" i="1" s="1"/>
  <c r="C282" i="1" s="1"/>
  <c r="C186" i="1"/>
  <c r="C187" i="1" s="1"/>
  <c r="D85" i="1"/>
  <c r="D86" i="1" s="1"/>
  <c r="C85" i="1"/>
  <c r="C86" i="1" s="1"/>
  <c r="N85" i="1"/>
  <c r="M86" i="1"/>
  <c r="L86" i="1"/>
  <c r="L163" i="1"/>
  <c r="E281" i="1" l="1"/>
  <c r="E277" i="1"/>
  <c r="N281" i="1"/>
  <c r="N86" i="1"/>
  <c r="E85" i="1"/>
  <c r="E86" i="1"/>
  <c r="J232" i="1" l="1"/>
  <c r="M127" i="1"/>
  <c r="D127" i="1" s="1"/>
  <c r="L127" i="1"/>
  <c r="C127" i="1" s="1"/>
  <c r="J163" i="1"/>
  <c r="K163" i="1" s="1"/>
  <c r="K24" i="1"/>
  <c r="N110" i="1" l="1"/>
  <c r="D110" i="1"/>
  <c r="C110" i="1"/>
  <c r="M111" i="1"/>
  <c r="L111" i="1"/>
  <c r="D48" i="1"/>
  <c r="D49" i="1" s="1"/>
  <c r="C48" i="1"/>
  <c r="C49" i="1" s="1"/>
  <c r="M49" i="1"/>
  <c r="L49" i="1"/>
  <c r="N48" i="1"/>
  <c r="M172" i="1"/>
  <c r="L172" i="1"/>
  <c r="D98" i="1"/>
  <c r="D33" i="1"/>
  <c r="C33" i="1"/>
  <c r="N111" i="1" l="1"/>
  <c r="E110" i="1"/>
  <c r="E48" i="1"/>
  <c r="N49" i="1"/>
  <c r="E49" i="1"/>
  <c r="D182" i="1"/>
  <c r="D171" i="1"/>
  <c r="C171" i="1"/>
  <c r="N115" i="1" l="1"/>
  <c r="N116" i="1"/>
  <c r="M232" i="1"/>
  <c r="L232" i="1"/>
  <c r="M190" i="1"/>
  <c r="L190" i="1"/>
  <c r="M157" i="1"/>
  <c r="L157" i="1"/>
  <c r="M107" i="1"/>
  <c r="M115" i="1" s="1"/>
  <c r="L107" i="1"/>
  <c r="L115" i="1" s="1"/>
  <c r="M80" i="1"/>
  <c r="L80" i="1"/>
  <c r="M241" i="1" l="1"/>
  <c r="L241" i="1"/>
  <c r="M238" i="1"/>
  <c r="L238" i="1"/>
  <c r="M235" i="1"/>
  <c r="M242" i="1" s="1"/>
  <c r="L235" i="1"/>
  <c r="L242" i="1" s="1"/>
  <c r="M221" i="1"/>
  <c r="L221" i="1"/>
  <c r="M218" i="1"/>
  <c r="L218" i="1"/>
  <c r="L222" i="1" s="1"/>
  <c r="M207" i="1"/>
  <c r="M211" i="1" s="1"/>
  <c r="L207" i="1"/>
  <c r="D206" i="1"/>
  <c r="C206" i="1"/>
  <c r="C45" i="1"/>
  <c r="D186" i="1"/>
  <c r="D187" i="1" s="1"/>
  <c r="C182" i="1"/>
  <c r="E182" i="1" s="1"/>
  <c r="M183" i="1"/>
  <c r="M197" i="1" s="1"/>
  <c r="L183" i="1"/>
  <c r="L197" i="1" s="1"/>
  <c r="L198" i="1" s="1"/>
  <c r="D168" i="1"/>
  <c r="C168" i="1"/>
  <c r="M169" i="1"/>
  <c r="L169" i="1"/>
  <c r="M166" i="1"/>
  <c r="M163" i="1"/>
  <c r="D159" i="1"/>
  <c r="D160" i="1" s="1"/>
  <c r="C159" i="1"/>
  <c r="C160" i="1" s="1"/>
  <c r="L146" i="1"/>
  <c r="M146" i="1"/>
  <c r="D139" i="1"/>
  <c r="C139" i="1"/>
  <c r="L140" i="1"/>
  <c r="M140" i="1"/>
  <c r="M222" i="1" l="1"/>
  <c r="N238" i="1"/>
  <c r="M212" i="1"/>
  <c r="L211" i="1"/>
  <c r="L212" i="1" s="1"/>
  <c r="M173" i="1"/>
  <c r="M174" i="1" s="1"/>
  <c r="N197" i="1"/>
  <c r="M198" i="1"/>
  <c r="M301" i="1" s="1"/>
  <c r="L147" i="1"/>
  <c r="M147" i="1"/>
  <c r="E160" i="1"/>
  <c r="C134" i="1"/>
  <c r="C136" i="1"/>
  <c r="C133" i="1"/>
  <c r="D126" i="1"/>
  <c r="C126" i="1"/>
  <c r="D123" i="1"/>
  <c r="C123" i="1"/>
  <c r="M124" i="1"/>
  <c r="L124" i="1"/>
  <c r="D120" i="1"/>
  <c r="D121" i="1" s="1"/>
  <c r="C120" i="1"/>
  <c r="C121" i="1" s="1"/>
  <c r="D109" i="1"/>
  <c r="C109" i="1"/>
  <c r="C111" i="1" s="1"/>
  <c r="D106" i="1"/>
  <c r="D107" i="1" s="1"/>
  <c r="C106" i="1"/>
  <c r="C107" i="1" s="1"/>
  <c r="C115" i="1" s="1"/>
  <c r="D82" i="1"/>
  <c r="D83" i="1" s="1"/>
  <c r="C82" i="1"/>
  <c r="C83" i="1" s="1"/>
  <c r="M83" i="1"/>
  <c r="M93" i="1" s="1"/>
  <c r="L83" i="1"/>
  <c r="L93" i="1" s="1"/>
  <c r="L94" i="1" s="1"/>
  <c r="C57" i="1"/>
  <c r="C58" i="1" s="1"/>
  <c r="M52" i="1"/>
  <c r="M62" i="1" s="1"/>
  <c r="L52" i="1"/>
  <c r="L62" i="1" s="1"/>
  <c r="C43" i="1"/>
  <c r="C46" i="1" s="1"/>
  <c r="M34" i="1"/>
  <c r="L34" i="1"/>
  <c r="D30" i="1"/>
  <c r="D31" i="1" s="1"/>
  <c r="C30" i="1"/>
  <c r="C31" i="1" s="1"/>
  <c r="M31" i="1"/>
  <c r="L31" i="1"/>
  <c r="D27" i="1"/>
  <c r="D28" i="1" s="1"/>
  <c r="C27" i="1"/>
  <c r="C28" i="1" s="1"/>
  <c r="M28" i="1"/>
  <c r="L28" i="1"/>
  <c r="L38" i="1" s="1"/>
  <c r="L39" i="1" s="1"/>
  <c r="D24" i="1"/>
  <c r="D25" i="1" s="1"/>
  <c r="C17" i="1"/>
  <c r="C18" i="1" s="1"/>
  <c r="D17" i="1"/>
  <c r="D18" i="1" s="1"/>
  <c r="C21" i="1"/>
  <c r="C22" i="1" s="1"/>
  <c r="N282" i="1" l="1"/>
  <c r="N211" i="1"/>
  <c r="M38" i="1"/>
  <c r="M39" i="1" s="1"/>
  <c r="M94" i="1"/>
  <c r="N93" i="1"/>
  <c r="D111" i="1"/>
  <c r="E111" i="1" s="1"/>
  <c r="D21" i="1"/>
  <c r="D22" i="1" s="1"/>
  <c r="D115" i="1" l="1"/>
  <c r="N38" i="1"/>
  <c r="N39" i="1"/>
  <c r="F166" i="1"/>
  <c r="G166" i="1"/>
  <c r="I166" i="1"/>
  <c r="J166" i="1"/>
  <c r="D99" i="1"/>
  <c r="D103" i="1" s="1"/>
  <c r="I99" i="1"/>
  <c r="J99" i="1"/>
  <c r="M99" i="1"/>
  <c r="L128" i="1"/>
  <c r="M128" i="1"/>
  <c r="N139" i="1"/>
  <c r="E82" i="1"/>
  <c r="I190" i="1"/>
  <c r="J62" i="1"/>
  <c r="I62" i="1"/>
  <c r="D116" i="1" l="1"/>
  <c r="J103" i="1"/>
  <c r="J116" i="1" s="1"/>
  <c r="M103" i="1"/>
  <c r="M116" i="1" s="1"/>
  <c r="I103" i="1"/>
  <c r="I116" i="1" s="1"/>
  <c r="E115" i="1"/>
  <c r="N123" i="1"/>
  <c r="N106" i="1"/>
  <c r="N182" i="1"/>
  <c r="N126" i="1"/>
  <c r="N120" i="1"/>
  <c r="N206" i="1"/>
  <c r="N82" i="1"/>
  <c r="N33" i="1"/>
  <c r="N30" i="1"/>
  <c r="N27" i="1"/>
  <c r="N21" i="1"/>
  <c r="N17" i="1"/>
  <c r="J218" i="1"/>
  <c r="I218" i="1"/>
  <c r="G218" i="1"/>
  <c r="F218" i="1"/>
  <c r="K234" i="1"/>
  <c r="K231" i="1"/>
  <c r="K45" i="1"/>
  <c r="K21" i="1"/>
  <c r="K22" i="1" s="1"/>
  <c r="K17" i="1"/>
  <c r="E206" i="1"/>
  <c r="E139" i="1"/>
  <c r="E126" i="1"/>
  <c r="E123" i="1"/>
  <c r="E120" i="1"/>
  <c r="E106" i="1"/>
  <c r="E33" i="1"/>
  <c r="E30" i="1"/>
  <c r="E27" i="1"/>
  <c r="E21" i="1"/>
  <c r="E22" i="1" s="1"/>
  <c r="E17" i="1"/>
  <c r="J241" i="1"/>
  <c r="I241" i="1"/>
  <c r="G241" i="1"/>
  <c r="F241" i="1"/>
  <c r="J238" i="1"/>
  <c r="I238" i="1"/>
  <c r="G238" i="1"/>
  <c r="F238" i="1"/>
  <c r="J235" i="1"/>
  <c r="J242" i="1" s="1"/>
  <c r="J301" i="1" s="1"/>
  <c r="I235" i="1"/>
  <c r="G235" i="1"/>
  <c r="F235" i="1"/>
  <c r="I232" i="1"/>
  <c r="G232" i="1"/>
  <c r="F232" i="1"/>
  <c r="J221" i="1"/>
  <c r="I221" i="1"/>
  <c r="G221" i="1"/>
  <c r="F221" i="1"/>
  <c r="J207" i="1"/>
  <c r="J211" i="1" s="1"/>
  <c r="J212" i="1" s="1"/>
  <c r="I207" i="1"/>
  <c r="I211" i="1" s="1"/>
  <c r="I212" i="1" s="1"/>
  <c r="G207" i="1"/>
  <c r="G211" i="1" s="1"/>
  <c r="G212" i="1" s="1"/>
  <c r="F207" i="1"/>
  <c r="F211" i="1" s="1"/>
  <c r="F212" i="1" s="1"/>
  <c r="D207" i="1"/>
  <c r="C207" i="1"/>
  <c r="J190" i="1"/>
  <c r="G190" i="1"/>
  <c r="F190" i="1"/>
  <c r="J183" i="1"/>
  <c r="I183" i="1"/>
  <c r="I197" i="1" s="1"/>
  <c r="I198" i="1" s="1"/>
  <c r="G183" i="1"/>
  <c r="F183" i="1"/>
  <c r="F197" i="1" s="1"/>
  <c r="F198" i="1" s="1"/>
  <c r="D183" i="1"/>
  <c r="C183" i="1"/>
  <c r="J172" i="1"/>
  <c r="I172" i="1"/>
  <c r="G172" i="1"/>
  <c r="F172" i="1"/>
  <c r="J169" i="1"/>
  <c r="I169" i="1"/>
  <c r="G169" i="1"/>
  <c r="F169" i="1"/>
  <c r="G163" i="1"/>
  <c r="H163" i="1" s="1"/>
  <c r="J157" i="1"/>
  <c r="I157" i="1"/>
  <c r="G157" i="1"/>
  <c r="F157" i="1"/>
  <c r="D140" i="1"/>
  <c r="C140" i="1"/>
  <c r="D124" i="1"/>
  <c r="C124" i="1"/>
  <c r="J83" i="1"/>
  <c r="J93" i="1" s="1"/>
  <c r="I83" i="1"/>
  <c r="I93" i="1" s="1"/>
  <c r="I94" i="1" s="1"/>
  <c r="G83" i="1"/>
  <c r="G93" i="1" s="1"/>
  <c r="F83" i="1"/>
  <c r="F93" i="1" s="1"/>
  <c r="F94" i="1" s="1"/>
  <c r="D34" i="1"/>
  <c r="C34" i="1"/>
  <c r="J31" i="1"/>
  <c r="I31" i="1"/>
  <c r="I38" i="1" s="1"/>
  <c r="J25" i="1"/>
  <c r="J38" i="1" l="1"/>
  <c r="G197" i="1"/>
  <c r="G198" i="1" s="1"/>
  <c r="G242" i="1"/>
  <c r="F242" i="1"/>
  <c r="I242" i="1"/>
  <c r="F222" i="1"/>
  <c r="I222" i="1"/>
  <c r="G222" i="1"/>
  <c r="J222" i="1"/>
  <c r="J197" i="1"/>
  <c r="J198" i="1" s="1"/>
  <c r="K198" i="1" s="1"/>
  <c r="G173" i="1"/>
  <c r="J173" i="1"/>
  <c r="J174" i="1" s="1"/>
  <c r="G174" i="1"/>
  <c r="F173" i="1"/>
  <c r="F174" i="1" s="1"/>
  <c r="I173" i="1"/>
  <c r="I174" i="1" s="1"/>
  <c r="K93" i="1"/>
  <c r="J94" i="1"/>
  <c r="H93" i="1"/>
  <c r="G94" i="1"/>
  <c r="K38" i="1"/>
  <c r="D38" i="1"/>
  <c r="J39" i="1"/>
  <c r="I39" i="1"/>
  <c r="C38" i="1"/>
  <c r="K282" i="1"/>
  <c r="K83" i="1"/>
  <c r="C172" i="1"/>
  <c r="D172" i="1"/>
  <c r="H83" i="1"/>
  <c r="N124" i="1"/>
  <c r="N127" i="1"/>
  <c r="K31" i="1"/>
  <c r="N183" i="1"/>
  <c r="N207" i="1"/>
  <c r="N28" i="1"/>
  <c r="N107" i="1"/>
  <c r="N140" i="1"/>
  <c r="D128" i="1"/>
  <c r="N121" i="1"/>
  <c r="N83" i="1"/>
  <c r="E83" i="1"/>
  <c r="N34" i="1"/>
  <c r="N31" i="1"/>
  <c r="K25" i="1"/>
  <c r="E31" i="1"/>
  <c r="E34" i="1"/>
  <c r="E124" i="1"/>
  <c r="E183" i="1"/>
  <c r="E207" i="1"/>
  <c r="K235" i="1"/>
  <c r="K232" i="1"/>
  <c r="E140" i="1"/>
  <c r="E127" i="1"/>
  <c r="E121" i="1"/>
  <c r="C128" i="1"/>
  <c r="E107" i="1"/>
  <c r="K46" i="1"/>
  <c r="E28" i="1"/>
  <c r="K18" i="1"/>
  <c r="D39" i="1" l="1"/>
  <c r="C39" i="1"/>
  <c r="K242" i="1"/>
  <c r="K197" i="1"/>
  <c r="H173" i="1"/>
  <c r="K173" i="1"/>
  <c r="E38" i="1"/>
  <c r="H174" i="1"/>
  <c r="H94" i="1"/>
  <c r="K39" i="1"/>
  <c r="H39" i="1"/>
  <c r="K174" i="1"/>
  <c r="K62" i="1"/>
  <c r="K94" i="1"/>
  <c r="E128" i="1"/>
  <c r="N22" i="1"/>
  <c r="K301" i="1" l="1"/>
  <c r="H301" i="1"/>
  <c r="N128" i="1"/>
  <c r="N18" i="1"/>
  <c r="E18" i="1"/>
  <c r="N24" i="1"/>
  <c r="C24" i="1"/>
  <c r="C25" i="1" s="1"/>
  <c r="E24" i="1" l="1"/>
  <c r="E39" i="1" l="1"/>
  <c r="E25" i="1"/>
  <c r="N25" i="1" l="1"/>
  <c r="D43" i="1" l="1"/>
  <c r="E43" i="1" l="1"/>
  <c r="C51" i="1"/>
  <c r="C52" i="1" s="1"/>
  <c r="C62" i="1" s="1"/>
  <c r="N51" i="1" l="1"/>
  <c r="D51" i="1"/>
  <c r="E51" i="1" s="1"/>
  <c r="D52" i="1" l="1"/>
  <c r="E52" i="1" s="1"/>
  <c r="N52" i="1"/>
  <c r="D57" i="1"/>
  <c r="D58" i="1" s="1"/>
  <c r="E57" i="1" l="1"/>
  <c r="N58" i="1"/>
  <c r="E58" i="1" l="1"/>
  <c r="C79" i="1"/>
  <c r="C80" i="1" s="1"/>
  <c r="C93" i="1" s="1"/>
  <c r="C94" i="1" s="1"/>
  <c r="N79" i="1" l="1"/>
  <c r="D79" i="1"/>
  <c r="D80" i="1" s="1"/>
  <c r="D93" i="1" s="1"/>
  <c r="E93" i="1" l="1"/>
  <c r="D94" i="1"/>
  <c r="E79" i="1"/>
  <c r="N80" i="1"/>
  <c r="E80" i="1" l="1"/>
  <c r="N94" i="1"/>
  <c r="C98" i="1" l="1"/>
  <c r="E98" i="1" s="1"/>
  <c r="L99" i="1"/>
  <c r="L103" i="1" s="1"/>
  <c r="N103" i="1" l="1"/>
  <c r="L116" i="1"/>
  <c r="N99" i="1"/>
  <c r="C99" i="1"/>
  <c r="C103" i="1" s="1"/>
  <c r="E103" i="1" l="1"/>
  <c r="C116" i="1"/>
  <c r="E116" i="1" s="1"/>
  <c r="E99" i="1"/>
  <c r="N133" i="1"/>
  <c r="D133" i="1"/>
  <c r="N134" i="1"/>
  <c r="D134" i="1"/>
  <c r="D136" i="1"/>
  <c r="E136" i="1" s="1"/>
  <c r="N137" i="1"/>
  <c r="E133" i="1" l="1"/>
  <c r="E134" i="1"/>
  <c r="C142" i="1" l="1"/>
  <c r="N142" i="1"/>
  <c r="D142" i="1"/>
  <c r="C143" i="1"/>
  <c r="N143" i="1"/>
  <c r="D143" i="1"/>
  <c r="C144" i="1"/>
  <c r="N144" i="1"/>
  <c r="D144" i="1"/>
  <c r="C145" i="1"/>
  <c r="E142" i="1" l="1"/>
  <c r="E144" i="1"/>
  <c r="E143" i="1"/>
  <c r="C146" i="1"/>
  <c r="N145" i="1"/>
  <c r="D145" i="1"/>
  <c r="E145" i="1" l="1"/>
  <c r="D146" i="1"/>
  <c r="N146" i="1" l="1"/>
  <c r="E146" i="1"/>
  <c r="N147" i="1" l="1"/>
  <c r="E171" i="1"/>
  <c r="N171" i="1"/>
  <c r="N172" i="1"/>
  <c r="E172" i="1"/>
  <c r="E159" i="1" l="1"/>
  <c r="N159" i="1"/>
  <c r="C156" i="1" l="1"/>
  <c r="C157" i="1" l="1"/>
  <c r="N156" i="1"/>
  <c r="D156" i="1"/>
  <c r="E156" i="1" l="1"/>
  <c r="D157" i="1"/>
  <c r="E157" i="1" l="1"/>
  <c r="N157" i="1"/>
  <c r="C162" i="1"/>
  <c r="C163" i="1" l="1"/>
  <c r="N162" i="1"/>
  <c r="D162" i="1"/>
  <c r="E162" i="1" l="1"/>
  <c r="D163" i="1"/>
  <c r="E163" i="1" l="1"/>
  <c r="N163" i="1"/>
  <c r="D165" i="1"/>
  <c r="D166" i="1" l="1"/>
  <c r="N165" i="1"/>
  <c r="L166" i="1"/>
  <c r="C165" i="1"/>
  <c r="C169" i="1"/>
  <c r="L173" i="1" l="1"/>
  <c r="E165" i="1"/>
  <c r="N166" i="1"/>
  <c r="C166" i="1"/>
  <c r="C173" i="1" s="1"/>
  <c r="C174" i="1" s="1"/>
  <c r="L174" i="1" l="1"/>
  <c r="N173" i="1"/>
  <c r="E166" i="1"/>
  <c r="N168" i="1"/>
  <c r="E168" i="1"/>
  <c r="D169" i="1"/>
  <c r="D173" i="1" s="1"/>
  <c r="D174" i="1" l="1"/>
  <c r="E173" i="1"/>
  <c r="E169" i="1"/>
  <c r="N169" i="1"/>
  <c r="E174" i="1" l="1"/>
  <c r="N174" i="1"/>
  <c r="D45" i="1"/>
  <c r="D46" i="1" s="1"/>
  <c r="E45" i="1" l="1"/>
  <c r="D62" i="1"/>
  <c r="N301" i="1" l="1"/>
  <c r="E46" i="1"/>
  <c r="E62" i="1"/>
  <c r="N62" i="1"/>
  <c r="N186" i="1"/>
  <c r="E186" i="1"/>
  <c r="E187" i="1" l="1"/>
  <c r="C189" i="1"/>
  <c r="C190" i="1" l="1"/>
  <c r="N189" i="1"/>
  <c r="D189" i="1"/>
  <c r="E189" i="1" l="1"/>
  <c r="D190" i="1"/>
  <c r="C192" i="1"/>
  <c r="C193" i="1" s="1"/>
  <c r="C197" i="1" s="1"/>
  <c r="C198" i="1" s="1"/>
  <c r="N190" i="1" l="1"/>
  <c r="E190" i="1"/>
  <c r="N192" i="1"/>
  <c r="D192" i="1"/>
  <c r="D193" i="1" s="1"/>
  <c r="D197" i="1" l="1"/>
  <c r="D198" i="1" s="1"/>
  <c r="E198" i="1" s="1"/>
  <c r="E192" i="1"/>
  <c r="E193" i="1" s="1"/>
  <c r="N198" i="1" l="1"/>
  <c r="C209" i="1"/>
  <c r="C210" i="1" s="1"/>
  <c r="C211" i="1" s="1"/>
  <c r="C212" i="1" s="1"/>
  <c r="N209" i="1"/>
  <c r="D209" i="1"/>
  <c r="D210" i="1" s="1"/>
  <c r="D211" i="1" s="1"/>
  <c r="N210" i="1"/>
  <c r="E211" i="1" l="1"/>
  <c r="D212" i="1"/>
  <c r="E209" i="1"/>
  <c r="E210" i="1" l="1"/>
  <c r="E212" i="1" l="1"/>
  <c r="N212" i="1"/>
  <c r="C216" i="1"/>
  <c r="N216" i="1"/>
  <c r="D216" i="1"/>
  <c r="C217" i="1"/>
  <c r="N217" i="1"/>
  <c r="D217" i="1"/>
  <c r="E216" i="1" l="1"/>
  <c r="C218" i="1"/>
  <c r="E217" i="1"/>
  <c r="D218" i="1"/>
  <c r="E218" i="1" l="1"/>
  <c r="N218" i="1"/>
  <c r="C220" i="1"/>
  <c r="C221" i="1" s="1"/>
  <c r="C222" i="1" s="1"/>
  <c r="N220" i="1" l="1"/>
  <c r="D220" i="1"/>
  <c r="E220" i="1" s="1"/>
  <c r="D221" i="1" l="1"/>
  <c r="D222" i="1" s="1"/>
  <c r="E221" i="1" l="1"/>
  <c r="N221" i="1"/>
  <c r="E222" i="1" l="1"/>
  <c r="N222" i="1"/>
  <c r="D226" i="1"/>
  <c r="D227" i="1" s="1"/>
  <c r="D231" i="1" l="1"/>
  <c r="D232" i="1" l="1"/>
  <c r="N231" i="1" l="1"/>
  <c r="C231" i="1"/>
  <c r="E231" i="1" l="1"/>
  <c r="C232" i="1"/>
  <c r="N232" i="1"/>
  <c r="C234" i="1"/>
  <c r="C235" i="1" s="1"/>
  <c r="E232" i="1" l="1"/>
  <c r="D234" i="1"/>
  <c r="E234" i="1" l="1"/>
  <c r="D235" i="1"/>
  <c r="E235" i="1" l="1"/>
  <c r="C237" i="1"/>
  <c r="D237" i="1"/>
  <c r="C238" i="1" l="1"/>
  <c r="D238" i="1"/>
  <c r="E237" i="1"/>
  <c r="C240" i="1"/>
  <c r="C241" i="1" s="1"/>
  <c r="C242" i="1" l="1"/>
  <c r="E238" i="1"/>
  <c r="D240" i="1"/>
  <c r="E240" i="1" l="1"/>
  <c r="D241" i="1"/>
  <c r="D242" i="1" s="1"/>
  <c r="D301" i="1" s="1"/>
  <c r="E241" i="1" l="1"/>
  <c r="N242" i="1" l="1"/>
  <c r="E242" i="1"/>
  <c r="E282" i="1" l="1"/>
  <c r="N226" i="1" l="1"/>
  <c r="C226" i="1"/>
  <c r="C227" i="1" s="1"/>
  <c r="E226" i="1" l="1"/>
  <c r="E227" i="1" l="1"/>
  <c r="N227" i="1"/>
  <c r="C135" i="1" l="1"/>
  <c r="N135" i="1"/>
  <c r="D135" i="1"/>
  <c r="D137" i="1" s="1"/>
  <c r="D147" i="1" s="1"/>
  <c r="C137" i="1" l="1"/>
  <c r="C147" i="1" s="1"/>
  <c r="E135" i="1"/>
  <c r="E137" i="1" l="1"/>
  <c r="E147" i="1"/>
  <c r="E301" i="1" l="1"/>
  <c r="E94" i="1"/>
</calcChain>
</file>

<file path=xl/sharedStrings.xml><?xml version="1.0" encoding="utf-8"?>
<sst xmlns="http://schemas.openxmlformats.org/spreadsheetml/2006/main" count="336" uniqueCount="139">
  <si>
    <t>№ п/п</t>
  </si>
  <si>
    <t>Муниципальная программа "Развитие образования"</t>
  </si>
  <si>
    <t>Муниципальная программа "Социальная поддержка граждан"</t>
  </si>
  <si>
    <t>Муниципальная программа  "Комплексное и устойчивое развитие муниципального образования Кавказский район в сфере строительства, архитектуры, дорожного хозяйства и жилищно-коммунального хозяйства"</t>
  </si>
  <si>
    <t xml:space="preserve">Муниципальная программа "Развитие топливно-энергетического комплекса" </t>
  </si>
  <si>
    <t>Муниципальная программа "Защита населения и территорий  от чрезвычайных ситуаций природного и техногенного характера"</t>
  </si>
  <si>
    <t>Муниципальная программа "Обеспечение безопасности населения"</t>
  </si>
  <si>
    <t>Муниципальная программа "Развитие культуры"</t>
  </si>
  <si>
    <t>Муниципальная программа "Развитие физической культуры и спорта"</t>
  </si>
  <si>
    <t>Муниципальная программа "Экономическое развитие и инновационная экономика"</t>
  </si>
  <si>
    <t>Муниципальная программа "Молодежь Кавказского района"</t>
  </si>
  <si>
    <t>Муниципальная программа "Информационное общество муниципального образования Кавказский район"</t>
  </si>
  <si>
    <t>Муниципальная программа "Развитие сельского хозяйства и регулирование рынков сельскохозяйственной продукции,сырья и продовольствия"</t>
  </si>
  <si>
    <t>% исполнения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</si>
  <si>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</si>
  <si>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</si>
  <si>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</si>
  <si>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</si>
  <si>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</si>
  <si>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</si>
  <si>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</si>
  <si>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</si>
  <si>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</si>
  <si>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в том числе федеральные средства</t>
  </si>
  <si>
    <t>в том числе  краевые средства</t>
  </si>
  <si>
    <t>Управление  образования администрации МО Кавказский район</t>
  </si>
  <si>
    <t>Управление имущественных отношений администрации МО Кавказский район</t>
  </si>
  <si>
    <t>Администрация МО Кавказский район</t>
  </si>
  <si>
    <t>Управление образования администрации МО Кавказский район</t>
  </si>
  <si>
    <t>Отдел культуры администрации МО Кавказский район</t>
  </si>
  <si>
    <t>Отдел по физической культуре и спорту администрации МО  Кавказский район</t>
  </si>
  <si>
    <t>ВСЕГО по муниципальной программе</t>
  </si>
  <si>
    <t>Отдел молодежной политики администрации МО Кавказский район</t>
  </si>
  <si>
    <t>Управление сельского хозяйства администрации МО Кавказский район</t>
  </si>
  <si>
    <t xml:space="preserve">ВСЕГО  РАСХОДЫ  ПО МП ЗА СЧЕТ СРЕДСТВ БЮДЖЕТА </t>
  </si>
  <si>
    <t>тыс.руб.</t>
  </si>
  <si>
    <t xml:space="preserve">Исполнено </t>
  </si>
  <si>
    <t>в том числе  местные средства</t>
  </si>
  <si>
    <t>Муниципальная программа "Муниципальная политика и развитие гражданского общества"</t>
  </si>
  <si>
    <t>14</t>
  </si>
  <si>
    <t>Финансовое управление Администрации МО</t>
  </si>
  <si>
    <t xml:space="preserve"> </t>
  </si>
  <si>
    <t>Мероприятия, реализуемые в рамках муниципального проекта "Педагоги и наставники"</t>
  </si>
  <si>
    <t>Комплекс процессных мероприятий - развитие системы дошкольного образования в муниципальном образовании Кавказский район</t>
  </si>
  <si>
    <t>Комплекс процессных мероприятий - развитие системы общего образования в муниципальном образовании Кавказский район</t>
  </si>
  <si>
    <t>Комплекс процессных мероприятий - Развитие системы дополнительного образования в муниципальном образовании Кавказский район</t>
  </si>
  <si>
    <t>Комплекс процессных мероприятий -   обеспечение деятельности органов управления в сфере образования</t>
  </si>
  <si>
    <t>Комплекс процессных мероприятий -  обеспечение деятельности в области бухгалтерского и бюджетного учета</t>
  </si>
  <si>
    <t>Комплекс процессных мероприятий -  прочие мероприятия в области образования</t>
  </si>
  <si>
    <t>Комплекс процессных мероприятий -  поддержка одаренных детей и талантливой молодежи</t>
  </si>
  <si>
    <t>Мероприятия, реализуемые в рамках муниципального проекта "Капитальный ремонт муниципальных образовательных учреждений муниципального образования Кавказский район"</t>
  </si>
  <si>
    <t>Итого</t>
  </si>
  <si>
    <t xml:space="preserve">Итого </t>
  </si>
  <si>
    <t>ПРОЕКТНАЯ ЧАСТЬ</t>
  </si>
  <si>
    <t>ПРОЦЕССНАЯ ЧАСТЬ</t>
  </si>
  <si>
    <t xml:space="preserve">Наименование </t>
  </si>
  <si>
    <t>Итого по проектной части</t>
  </si>
  <si>
    <t>Итого по процессной части</t>
  </si>
  <si>
    <t xml:space="preserve">Комплекс процессных мероприятий -  социальная поддержка детей-сирот и детей, оставшихся без попечения родителей </t>
  </si>
  <si>
    <t>Комплекс процессных мероприятий - обеспечение жильем граждан, состоящих на учете в администрации муниципального образования Кавказский район в качестве нуждающихся в жилых помещениях</t>
  </si>
  <si>
    <t>Комплекс процессных мероприятий - дополнительное материальное обеспечение лиц, замещавших муниципальные должности и должности муниципальной службы в муниципальном образовании Кавказский район</t>
  </si>
  <si>
    <t>Комплекс процессных мероприятий - организация и проведение социально значимых мероприятий, направленных на поддержку семьи и детей, укрепление семейных ценностей и традиций</t>
  </si>
  <si>
    <t>Комплекс процессных мероприятий — формирование доступной среды жизнедеятельности для инвалидов и других маломобильных групп населения Кавказского района</t>
  </si>
  <si>
    <t>Комплекс процессных мероприятий — предоставление дополнительной меры социальной поддержки отдельных категорий граждан</t>
  </si>
  <si>
    <t>Мероприятия, реализуемые в рамках муниципального проекта "Безопасность дорожного движения"</t>
  </si>
  <si>
    <t>0</t>
  </si>
  <si>
    <t>Мероприятия, реализуемые в рамках муниципального проекта "Строительство объектов социальной инфраструктуры в муниципальном образовании Кавказский район"</t>
  </si>
  <si>
    <t>Комплекс процессных мероприятий - повышение безопасности дорожного движения в муниципальном образовании Кавказский район</t>
  </si>
  <si>
    <t>Комплекс процессных мероприятий - обеспечение жильем молодых семей</t>
  </si>
  <si>
    <t>Комплекс процессных мероприятий — обращение с твердыми коммунальными отходами на территории муниципального образования Кавказский район</t>
  </si>
  <si>
    <t>Комплекс процессных мероприятий — подготовка градостроительной и землеустроительной документации на территории Кавказского района</t>
  </si>
  <si>
    <t>Комплекс процессных мероприятий — финансовое обеспечение деятельности муниципального  казенного  учреждения  «Единая служба заказчика» муниципального образования Кавказский район</t>
  </si>
  <si>
    <t>Комплекс процессных мероприятий - газификация муниципального образования Кавказский район</t>
  </si>
  <si>
    <t>Комплекс процессных мероприятий - энергосбережение и повышение энергетической эффективности в муниципальном образовании 
Кавказский район</t>
  </si>
  <si>
    <t>Комплекс процессных мероприятий -    предупреждение и ликвидация чрезвычайных ситуаций, стихийных бедствий и их последствий,  и обучение населения в области гражданской обороны в муниципальном образовании Кавказский район</t>
  </si>
  <si>
    <t>Комплекс процессных мероприятий - обеспечение деятельности, связанной с проведением аварийно-спасательных и других неотложных работ при чрезвычайных ситуациях</t>
  </si>
  <si>
    <t xml:space="preserve">Комплекс процессных мероприятий  - снижение рисков, смягчение последствий чрезвычайных ситуаций природного и техногенного характера и гражданская оборона в МО Кавказский район </t>
  </si>
  <si>
    <t>Комплекс процессных мероприятий - профилактика терроризма и экстремизма, а также минимизация и (или) ликвидация последствий проявления терроризма и экстремизма на территории муниципального образования Кавказский район</t>
  </si>
  <si>
    <t>Комплекс процессных мероприятий - развитие и поддержка казачества на территории муниципального образования Кавказский район</t>
  </si>
  <si>
    <t xml:space="preserve">Комплекс процессных мероприятий - совершенствование системы обеспечения пожарной безопасности учреждений муниципального образования Кавказский район </t>
  </si>
  <si>
    <t xml:space="preserve">Мероприятия, реализуемые в рамках муниципального проекта -"Культурная среда" </t>
  </si>
  <si>
    <t>Комплекс процессных мероприятий - руководство и управление в сфере культуры и искусства</t>
  </si>
  <si>
    <t>Комплекс процессных мероприятий - реализация дополнительных предпрофессиональных и общеразвивающих программ в области искусств</t>
  </si>
  <si>
    <t>Комплекс процессных мероприятий - организация библиотечного обслуживания населения муниципального образования Кавказский район</t>
  </si>
  <si>
    <t>Комплекс процессных мероприятий - методическое обслуживание учреждений культуры</t>
  </si>
  <si>
    <t xml:space="preserve">Комплекс процессных мероприятий - организация и ведение бухгалтерского учета, финансово-хозяйственной деятельности организаций и учреждений муниципального образования Кавказский район </t>
  </si>
  <si>
    <t>Комплекс процессных мероприятий - создание условий для организации досуга и культуры</t>
  </si>
  <si>
    <t>Мероприятия, реализуемые в рамках муниципального проекта "Обеспечение инфраструктурой в сфере физической культуры и спорта"</t>
  </si>
  <si>
    <t>Комплекс процессных мероприятий - руководство и управление в сфере физической культуры и спорта</t>
  </si>
  <si>
    <t>Комплекс процессных мероприятий — реализация программ в области физической культуры и спорта</t>
  </si>
  <si>
    <t>Комплекс процессных мероприятий — организация и проведение спортивно-массовых и физкультурно-оздоровительных мероприятий</t>
  </si>
  <si>
    <t>Комплекс процессных мероприятий — обеспечение условий для развития физической культуры и массового спорта, организация и проведение  физкультурно-оздоровительных и спортивных мероприятий</t>
  </si>
  <si>
    <t>Комплекс процессных мероприятий — предоставление субсидий физкультурно-спортивным организациям по игровым видам спорта (в том числе клубам и центрам)</t>
  </si>
  <si>
    <t>Мероприятия, реализуемые в рамках муниципального проекта "Малое и среднее предпринимательство и поддержка индивидуальной предпринимательской инициативы"</t>
  </si>
  <si>
    <t>1590,0</t>
  </si>
  <si>
    <t>Комплекс процессных мероприятий - формирование и продвижение инвестиционно - привлекательного образа муниципального образования Кавказский район</t>
  </si>
  <si>
    <t>Комплекс процессных мероприятий — поддержка и развитие малого и среднего предпринимательства в муниципальном образовании Кавказский район</t>
  </si>
  <si>
    <t xml:space="preserve">Комплекс процессных мероприятий -  проведение мероприятий в сфере реализации молодежной политики на территории муниципального образования Кавказский район </t>
  </si>
  <si>
    <t>Комплекс процессных мероприятий - реализация муниципальных функций в области молодежной политики отделом молодежной политики администрации МО Кавказский район и  МКУ МЦ "Эдельвейс"</t>
  </si>
  <si>
    <t>Комплекс процессных мероприятий - организация информационного обеспечения населения о деятельности органов местного самоуправления муниципального образования Кавказский район в  СМИ, сети "Интернет"</t>
  </si>
  <si>
    <t>Комплекс процессных мероприятий -поддержка сельскохозяйственного производства</t>
  </si>
  <si>
    <t>Комплекс процессных мероприятий —развитие малых форм хозяйствования в АПК на территории муниципального образования Кавказский район</t>
  </si>
  <si>
    <t>Комплекс процессных мероприятий — стимулирование и повышение эффективности труда в сельскохозяйственном производстве</t>
  </si>
  <si>
    <t>Комплекс процессных мероприятий — обеспечение эпизоотического, ветеринарно-санитарного благополучия в муниципальном образовании Кавказский район</t>
  </si>
  <si>
    <t>13</t>
  </si>
  <si>
    <t>Комплекс процессных мероприятий — гармонизация межнациональных и межконфессиональных отношений в муниципальном образовании Кавказский район</t>
  </si>
  <si>
    <t>Комплекс процессных мероприятий - противодействие коррупции в муниципальном образовании Кавказский район</t>
  </si>
  <si>
    <t>Комплекс процессных мероприятий - развитие инициативного бюджетирования в муниципальном образовании Кавказский район</t>
  </si>
  <si>
    <t>Комплекс процессных мероприятий -  развитие муниципальной службы в муниципальном образовании Кавказский район</t>
  </si>
  <si>
    <t xml:space="preserve">Комплекс процессных мероприятий -  поддержка некоммерческой общественной организации  «Кавказская районная организация Краснодарской краевой общественной организации ветеранов (пенсионеров, инвалидов) войны, труда, Вооруженных Сил и правоохранительных органов» </t>
  </si>
  <si>
    <t>Комплекс процессных мероприятий - проведение информационно-разъяснительной работы среди населения Кавказского района путем размещения тематических баннеров и раздачи полиграфической продукции</t>
  </si>
  <si>
    <t>Комплекс процессных мероприятий - сопровождение, техническое обслуживание, развитие и модернизация информационных и информационно-технологических систем, приобретение и модернизация вычислительной техники для обеспечения деятельности органов местного самоуправления администрации муниципального образования Кавказский район</t>
  </si>
  <si>
    <t xml:space="preserve">Муниципальная программа "Дети Кавказского района" </t>
  </si>
  <si>
    <t>15</t>
  </si>
  <si>
    <t>Комплекс процессных мероприятий -  обеспечение жильем детей-сирот и детей, оставшихся без попечения родителей</t>
  </si>
  <si>
    <t>Комплекс процессных мероприятий -  организация отдыха, оздоровления и занятости детей и подростков</t>
  </si>
  <si>
    <t xml:space="preserve">Муниципальная программа "Управление муниципальным имуществом муниципального образования Кавказский район" </t>
  </si>
  <si>
    <t>Комплекс процессных мероприятий - содержание, обслуживание и страхование объектов, составляющих казну муниципального образования Кавказский район</t>
  </si>
  <si>
    <t>Комплекс процессных мероприятий — управление муниципальным имуществом, связанное с оценкой недвижимости, признанием прав и регулированием отношений по муниципальной собственности</t>
  </si>
  <si>
    <t xml:space="preserve">Комплекс процессных мероприятий - ведение учета граждан отдельных категорий в качестве нуждающихся в жилых помещениях </t>
  </si>
  <si>
    <t>Мероприятия, реализуемые в рамках муниципального проекта "Модернизация объектов коммунальной инфраструктуры"</t>
  </si>
  <si>
    <t>Комплекс процессных мероприятий -  модернизация систем теплоснабжения в Кавказском районе
Кавказский район</t>
  </si>
  <si>
    <t xml:space="preserve">  </t>
  </si>
  <si>
    <t>Управление  образования администрации МО Кавказский район (региональный проект)</t>
  </si>
  <si>
    <t>Управление  образования администрации МО Кавказский район (муниципальный проект)</t>
  </si>
  <si>
    <t>Администрация МО Кавказский район (муниципальный проект)</t>
  </si>
  <si>
    <t>Администрация МО Кавказский район (региональный проект)</t>
  </si>
  <si>
    <t>Отдел культуры администрации МО Кавказский район (региональный проект)</t>
  </si>
  <si>
    <t>Отдел культуры администрации МО Кавказский район (муниципальный проект)</t>
  </si>
  <si>
    <t>Отдел по физической культуре и спорту администрации МО  Кавказский район (муниципальный проект)</t>
  </si>
  <si>
    <t>Уточненная сводная бюджетная роспись на 01.04.2025</t>
  </si>
  <si>
    <t>41028,4</t>
  </si>
  <si>
    <t>Мероприятия, реализуемые в рамках муниципального проекта "Строительство газопровода высокого и низкого давления в х.Полтавском Кавказского района"</t>
  </si>
  <si>
    <t>Исполнение  муниципальных программ муниципального образования Кавказский район на 01.05.2025  года (бюджетные средства)</t>
  </si>
  <si>
    <t>Управление жилищно-коммунального хозяйства, архитектуры,строительства, транспорта и связи администрации МО Кавказский район</t>
  </si>
  <si>
    <t>Мероприятия, реализуемые в рамках муниципального проекта "Модернизация систем теплоснабжения в Кавказском районе"</t>
  </si>
  <si>
    <t>16</t>
  </si>
  <si>
    <t>Муниципальная программа "Охрана окружающей среды"</t>
  </si>
  <si>
    <t xml:space="preserve">Комплекс процессных мероприятий - снижение негативного воздействия хозяйственной и иной деятельности на окружающую среду на территории Кавказского района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</si>
</sst>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19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i/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sz val="11"/>
      <name val="Calibri"/>
      <family val="2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name val="Calibri"/>
      <family val="2"/>
      <charset val="204"/>
    </font>
    <font>
      <b/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</patternFill>
    </fill>
    <fill>
      <patternFill patternType="solid">
        <fgColor theme="5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3" fillId="0" borderId="0" applyFill="0" applyBorder="0"/>
    <xf numFmtId="0" fontId="16" fillId="0" borderId="0" applyFill="0" applyBorder="0"/>
  </cellStyleXfs>
  <cellXfs count="147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Border="1" applyAlignment="1">
      <alignment wrapText="1"/>
    </xf>
    <xf numFmtId="164" fontId="2" fillId="0" borderId="0" xfId="0" applyNumberFormat="1" applyFont="1" applyBorder="1" applyAlignment="1">
      <alignment wrapText="1"/>
    </xf>
    <xf numFmtId="0" fontId="4" fillId="0" borderId="0" xfId="0" applyFont="1" applyAlignment="1">
      <alignment wrapText="1"/>
    </xf>
    <xf numFmtId="1" fontId="3" fillId="0" borderId="1" xfId="0" applyNumberFormat="1" applyFont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2" fillId="2" borderId="0" xfId="0" applyFont="1" applyFill="1" applyAlignment="1">
      <alignment wrapText="1"/>
    </xf>
    <xf numFmtId="165" fontId="2" fillId="0" borderId="0" xfId="0" applyNumberFormat="1" applyFont="1" applyAlignment="1">
      <alignment wrapText="1"/>
    </xf>
    <xf numFmtId="165" fontId="3" fillId="0" borderId="1" xfId="0" applyNumberFormat="1" applyFont="1" applyBorder="1" applyAlignment="1">
      <alignment horizontal="center" vertical="center" wrapText="1"/>
    </xf>
    <xf numFmtId="165" fontId="4" fillId="2" borderId="1" xfId="0" applyNumberFormat="1" applyFont="1" applyFill="1" applyBorder="1" applyAlignment="1">
      <alignment horizontal="center" wrapText="1"/>
    </xf>
    <xf numFmtId="165" fontId="5" fillId="2" borderId="1" xfId="0" applyNumberFormat="1" applyFont="1" applyFill="1" applyBorder="1" applyAlignment="1">
      <alignment horizontal="center" wrapText="1"/>
    </xf>
    <xf numFmtId="165" fontId="4" fillId="2" borderId="1" xfId="0" applyNumberFormat="1" applyFont="1" applyFill="1" applyBorder="1" applyAlignment="1">
      <alignment horizontal="center"/>
    </xf>
    <xf numFmtId="165" fontId="5" fillId="2" borderId="1" xfId="0" applyNumberFormat="1" applyFont="1" applyFill="1" applyBorder="1" applyAlignment="1">
      <alignment horizontal="center"/>
    </xf>
    <xf numFmtId="165" fontId="9" fillId="2" borderId="1" xfId="0" applyNumberFormat="1" applyFont="1" applyFill="1" applyBorder="1" applyAlignment="1">
      <alignment horizontal="center" wrapText="1"/>
    </xf>
    <xf numFmtId="165" fontId="9" fillId="2" borderId="1" xfId="0" applyNumberFormat="1" applyFont="1" applyFill="1" applyBorder="1" applyAlignment="1">
      <alignment horizontal="center"/>
    </xf>
    <xf numFmtId="165" fontId="4" fillId="2" borderId="1" xfId="0" applyNumberFormat="1" applyFont="1" applyFill="1" applyBorder="1" applyAlignment="1">
      <alignment horizontal="center" vertical="center" wrapText="1"/>
    </xf>
    <xf numFmtId="165" fontId="9" fillId="2" borderId="1" xfId="0" applyNumberFormat="1" applyFont="1" applyFill="1" applyBorder="1" applyAlignment="1">
      <alignment horizontal="center" vertical="center" wrapText="1"/>
    </xf>
    <xf numFmtId="165" fontId="4" fillId="2" borderId="1" xfId="0" applyNumberFormat="1" applyFont="1" applyFill="1" applyBorder="1" applyAlignment="1">
      <alignment horizontal="center" vertical="top" wrapText="1"/>
    </xf>
    <xf numFmtId="165" fontId="9" fillId="2" borderId="1" xfId="0" applyNumberFormat="1" applyFont="1" applyFill="1" applyBorder="1" applyAlignment="1">
      <alignment horizontal="center" vertical="top" wrapText="1"/>
    </xf>
    <xf numFmtId="165" fontId="5" fillId="2" borderId="1" xfId="0" applyNumberFormat="1" applyFont="1" applyFill="1" applyBorder="1" applyAlignment="1">
      <alignment horizontal="center" vertical="top" wrapText="1"/>
    </xf>
    <xf numFmtId="165" fontId="4" fillId="0" borderId="0" xfId="0" applyNumberFormat="1" applyFont="1" applyAlignment="1">
      <alignment wrapText="1"/>
    </xf>
    <xf numFmtId="3" fontId="3" fillId="0" borderId="1" xfId="0" applyNumberFormat="1" applyFont="1" applyBorder="1" applyAlignment="1">
      <alignment horizontal="center" vertical="center" wrapText="1"/>
    </xf>
    <xf numFmtId="165" fontId="4" fillId="3" borderId="1" xfId="0" applyNumberFormat="1" applyFont="1" applyFill="1" applyBorder="1" applyAlignment="1">
      <alignment horizontal="center" wrapText="1"/>
    </xf>
    <xf numFmtId="165" fontId="5" fillId="3" borderId="1" xfId="0" applyNumberFormat="1" applyFont="1" applyFill="1" applyBorder="1" applyAlignment="1">
      <alignment horizontal="center" wrapText="1"/>
    </xf>
    <xf numFmtId="165" fontId="5" fillId="3" borderId="2" xfId="0" applyNumberFormat="1" applyFont="1" applyFill="1" applyBorder="1" applyAlignment="1">
      <alignment horizontal="center" wrapText="1"/>
    </xf>
    <xf numFmtId="165" fontId="8" fillId="3" borderId="1" xfId="0" applyNumberFormat="1" applyFont="1" applyFill="1" applyBorder="1" applyAlignment="1">
      <alignment horizontal="center" wrapText="1"/>
    </xf>
    <xf numFmtId="165" fontId="4" fillId="3" borderId="1" xfId="0" applyNumberFormat="1" applyFont="1" applyFill="1" applyBorder="1" applyAlignment="1">
      <alignment horizontal="center"/>
    </xf>
    <xf numFmtId="165" fontId="9" fillId="3" borderId="2" xfId="0" applyNumberFormat="1" applyFont="1" applyFill="1" applyBorder="1" applyAlignment="1">
      <alignment horizontal="center" wrapText="1"/>
    </xf>
    <xf numFmtId="165" fontId="5" fillId="3" borderId="1" xfId="0" applyNumberFormat="1" applyFont="1" applyFill="1" applyBorder="1" applyAlignment="1">
      <alignment horizontal="center"/>
    </xf>
    <xf numFmtId="165" fontId="8" fillId="3" borderId="1" xfId="0" applyNumberFormat="1" applyFont="1" applyFill="1" applyBorder="1" applyAlignment="1">
      <alignment horizontal="center"/>
    </xf>
    <xf numFmtId="165" fontId="4" fillId="3" borderId="1" xfId="0" applyNumberFormat="1" applyFont="1" applyFill="1" applyBorder="1" applyAlignment="1">
      <alignment horizontal="center" vertical="center" wrapText="1"/>
    </xf>
    <xf numFmtId="165" fontId="5" fillId="3" borderId="1" xfId="0" applyNumberFormat="1" applyFont="1" applyFill="1" applyBorder="1" applyAlignment="1">
      <alignment horizontal="center" vertical="center" wrapText="1"/>
    </xf>
    <xf numFmtId="165" fontId="8" fillId="3" borderId="1" xfId="0" applyNumberFormat="1" applyFont="1" applyFill="1" applyBorder="1" applyAlignment="1">
      <alignment horizontal="center" vertical="center" wrapText="1"/>
    </xf>
    <xf numFmtId="165" fontId="4" fillId="3" borderId="1" xfId="0" applyNumberFormat="1" applyFont="1" applyFill="1" applyBorder="1" applyAlignment="1">
      <alignment horizontal="center" vertical="top" wrapText="1"/>
    </xf>
    <xf numFmtId="165" fontId="5" fillId="3" borderId="1" xfId="0" applyNumberFormat="1" applyFont="1" applyFill="1" applyBorder="1" applyAlignment="1">
      <alignment horizontal="center" vertical="top" wrapText="1"/>
    </xf>
    <xf numFmtId="165" fontId="8" fillId="3" borderId="1" xfId="0" applyNumberFormat="1" applyFont="1" applyFill="1" applyBorder="1" applyAlignment="1">
      <alignment horizontal="center" vertical="top" wrapText="1"/>
    </xf>
    <xf numFmtId="165" fontId="9" fillId="3" borderId="1" xfId="0" applyNumberFormat="1" applyFont="1" applyFill="1" applyBorder="1" applyAlignment="1">
      <alignment horizontal="center" vertical="center" wrapText="1"/>
    </xf>
    <xf numFmtId="165" fontId="12" fillId="3" borderId="1" xfId="0" applyNumberFormat="1" applyFont="1" applyFill="1" applyBorder="1" applyAlignment="1">
      <alignment horizontal="center" wrapText="1"/>
    </xf>
    <xf numFmtId="0" fontId="2" fillId="2" borderId="0" xfId="0" applyFont="1" applyFill="1" applyBorder="1" applyAlignment="1">
      <alignment wrapText="1"/>
    </xf>
    <xf numFmtId="164" fontId="2" fillId="2" borderId="0" xfId="0" applyNumberFormat="1" applyFont="1" applyFill="1" applyBorder="1" applyAlignment="1">
      <alignment wrapText="1"/>
    </xf>
    <xf numFmtId="165" fontId="8" fillId="2" borderId="1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wrapText="1"/>
    </xf>
    <xf numFmtId="164" fontId="4" fillId="2" borderId="1" xfId="0" applyNumberFormat="1" applyFont="1" applyFill="1" applyBorder="1" applyAlignment="1">
      <alignment horizontal="center" wrapText="1"/>
    </xf>
    <xf numFmtId="49" fontId="6" fillId="5" borderId="1" xfId="0" applyNumberFormat="1" applyFont="1" applyFill="1" applyBorder="1" applyAlignment="1">
      <alignment horizontal="center" wrapText="1"/>
    </xf>
    <xf numFmtId="0" fontId="14" fillId="4" borderId="1" xfId="1" applyNumberFormat="1" applyFont="1" applyFill="1" applyBorder="1" applyAlignment="1">
      <alignment horizontal="center" vertical="center" wrapText="1"/>
    </xf>
    <xf numFmtId="0" fontId="15" fillId="4" borderId="1" xfId="1" applyNumberFormat="1" applyFont="1" applyFill="1" applyBorder="1" applyAlignment="1">
      <alignment horizontal="center" vertical="center" wrapText="1"/>
    </xf>
    <xf numFmtId="165" fontId="14" fillId="4" borderId="1" xfId="1" applyNumberFormat="1" applyFont="1" applyFill="1" applyBorder="1" applyAlignment="1">
      <alignment horizontal="center" vertical="center" wrapText="1"/>
    </xf>
    <xf numFmtId="49" fontId="6" fillId="5" borderId="3" xfId="0" applyNumberFormat="1" applyFont="1" applyFill="1" applyBorder="1" applyAlignment="1">
      <alignment wrapText="1"/>
    </xf>
    <xf numFmtId="49" fontId="6" fillId="5" borderId="1" xfId="0" applyNumberFormat="1" applyFont="1" applyFill="1" applyBorder="1" applyAlignment="1">
      <alignment wrapText="1"/>
    </xf>
    <xf numFmtId="49" fontId="4" fillId="2" borderId="1" xfId="0" applyNumberFormat="1" applyFont="1" applyFill="1" applyBorder="1" applyAlignment="1">
      <alignment horizontal="center" wrapText="1"/>
    </xf>
    <xf numFmtId="0" fontId="14" fillId="3" borderId="1" xfId="1" applyNumberFormat="1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wrapText="1"/>
    </xf>
    <xf numFmtId="49" fontId="7" fillId="3" borderId="1" xfId="0" applyNumberFormat="1" applyFont="1" applyFill="1" applyBorder="1" applyAlignment="1">
      <alignment horizontal="center" wrapText="1"/>
    </xf>
    <xf numFmtId="49" fontId="8" fillId="3" borderId="1" xfId="0" applyNumberFormat="1" applyFont="1" applyFill="1" applyBorder="1" applyAlignment="1">
      <alignment horizontal="center" wrapText="1"/>
    </xf>
    <xf numFmtId="49" fontId="5" fillId="3" borderId="1" xfId="0" applyNumberFormat="1" applyFont="1" applyFill="1" applyBorder="1" applyAlignment="1">
      <alignment horizontal="center" wrapText="1"/>
    </xf>
    <xf numFmtId="49" fontId="6" fillId="5" borderId="1" xfId="0" applyNumberFormat="1" applyFont="1" applyFill="1" applyBorder="1" applyAlignment="1">
      <alignment horizontal="left" wrapText="1"/>
    </xf>
    <xf numFmtId="165" fontId="9" fillId="3" borderId="1" xfId="0" applyNumberFormat="1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165" fontId="14" fillId="4" borderId="1" xfId="1" applyNumberFormat="1" applyFont="1" applyFill="1" applyBorder="1" applyAlignment="1">
      <alignment horizontal="center" wrapText="1"/>
    </xf>
    <xf numFmtId="0" fontId="14" fillId="4" borderId="1" xfId="1" applyNumberFormat="1" applyFont="1" applyFill="1" applyBorder="1" applyAlignment="1">
      <alignment horizont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left" wrapText="1"/>
    </xf>
    <xf numFmtId="0" fontId="4" fillId="2" borderId="6" xfId="0" applyFont="1" applyFill="1" applyBorder="1" applyAlignment="1">
      <alignment horizontal="left" wrapText="1"/>
    </xf>
    <xf numFmtId="49" fontId="4" fillId="2" borderId="4" xfId="0" applyNumberFormat="1" applyFont="1" applyFill="1" applyBorder="1" applyAlignment="1">
      <alignment horizontal="left" wrapText="1"/>
    </xf>
    <xf numFmtId="49" fontId="8" fillId="5" borderId="5" xfId="0" applyNumberFormat="1" applyFont="1" applyFill="1" applyBorder="1" applyAlignment="1">
      <alignment horizontal="center" wrapText="1"/>
    </xf>
    <xf numFmtId="49" fontId="8" fillId="5" borderId="6" xfId="0" applyNumberFormat="1" applyFont="1" applyFill="1" applyBorder="1" applyAlignment="1">
      <alignment horizontal="center" wrapText="1"/>
    </xf>
    <xf numFmtId="49" fontId="8" fillId="2" borderId="4" xfId="0" applyNumberFormat="1" applyFont="1" applyFill="1" applyBorder="1" applyAlignment="1">
      <alignment horizontal="center" wrapText="1"/>
    </xf>
    <xf numFmtId="49" fontId="8" fillId="2" borderId="5" xfId="0" applyNumberFormat="1" applyFont="1" applyFill="1" applyBorder="1" applyAlignment="1">
      <alignment horizontal="center" wrapText="1"/>
    </xf>
    <xf numFmtId="49" fontId="8" fillId="2" borderId="6" xfId="0" applyNumberFormat="1" applyFont="1" applyFill="1" applyBorder="1" applyAlignment="1">
      <alignment horizontal="center" wrapText="1"/>
    </xf>
    <xf numFmtId="49" fontId="4" fillId="2" borderId="6" xfId="0" applyNumberFormat="1" applyFont="1" applyFill="1" applyBorder="1" applyAlignment="1">
      <alignment horizontal="left" wrapText="1"/>
    </xf>
    <xf numFmtId="0" fontId="8" fillId="2" borderId="4" xfId="0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0" fontId="8" fillId="2" borderId="4" xfId="0" applyFont="1" applyFill="1" applyBorder="1" applyAlignment="1">
      <alignment horizontal="center" wrapText="1"/>
    </xf>
    <xf numFmtId="0" fontId="8" fillId="2" borderId="5" xfId="0" applyFont="1" applyFill="1" applyBorder="1" applyAlignment="1">
      <alignment horizontal="center" wrapText="1"/>
    </xf>
    <xf numFmtId="0" fontId="8" fillId="2" borderId="6" xfId="0" applyFont="1" applyFill="1" applyBorder="1" applyAlignment="1">
      <alignment horizontal="center" wrapText="1"/>
    </xf>
    <xf numFmtId="49" fontId="7" fillId="5" borderId="4" xfId="0" applyNumberFormat="1" applyFont="1" applyFill="1" applyBorder="1" applyAlignment="1">
      <alignment horizontal="center" wrapText="1"/>
    </xf>
    <xf numFmtId="49" fontId="7" fillId="5" borderId="5" xfId="0" applyNumberFormat="1" applyFont="1" applyFill="1" applyBorder="1" applyAlignment="1">
      <alignment horizontal="center" wrapText="1"/>
    </xf>
    <xf numFmtId="49" fontId="7" fillId="5" borderId="6" xfId="0" applyNumberFormat="1" applyFont="1" applyFill="1" applyBorder="1" applyAlignment="1">
      <alignment horizontal="center" wrapText="1"/>
    </xf>
    <xf numFmtId="0" fontId="4" fillId="2" borderId="4" xfId="0" applyFont="1" applyFill="1" applyBorder="1" applyAlignment="1">
      <alignment wrapText="1"/>
    </xf>
    <xf numFmtId="0" fontId="8" fillId="2" borderId="4" xfId="0" applyFont="1" applyFill="1" applyBorder="1" applyAlignment="1">
      <alignment horizontal="left" wrapText="1"/>
    </xf>
    <xf numFmtId="0" fontId="8" fillId="2" borderId="6" xfId="0" applyFont="1" applyFill="1" applyBorder="1" applyAlignment="1">
      <alignment horizontal="left" wrapText="1"/>
    </xf>
    <xf numFmtId="49" fontId="0" fillId="0" borderId="5" xfId="0" applyNumberFormat="1" applyBorder="1" applyAlignment="1">
      <alignment horizontal="center" wrapText="1"/>
    </xf>
    <xf numFmtId="49" fontId="0" fillId="0" borderId="6" xfId="0" applyNumberFormat="1" applyBorder="1" applyAlignment="1">
      <alignment horizontal="center" wrapText="1"/>
    </xf>
    <xf numFmtId="49" fontId="8" fillId="2" borderId="4" xfId="0" applyNumberFormat="1" applyFont="1" applyFill="1" applyBorder="1" applyAlignment="1">
      <alignment horizontal="left" wrapText="1"/>
    </xf>
    <xf numFmtId="0" fontId="10" fillId="2" borderId="6" xfId="0" applyFont="1" applyFill="1" applyBorder="1" applyAlignment="1">
      <alignment horizontal="left" wrapText="1"/>
    </xf>
    <xf numFmtId="49" fontId="8" fillId="2" borderId="6" xfId="0" applyNumberFormat="1" applyFont="1" applyFill="1" applyBorder="1" applyAlignment="1">
      <alignment horizontal="left" wrapText="1"/>
    </xf>
    <xf numFmtId="49" fontId="17" fillId="2" borderId="4" xfId="0" applyNumberFormat="1" applyFont="1" applyFill="1" applyBorder="1" applyAlignment="1">
      <alignment horizontal="center" wrapText="1"/>
    </xf>
    <xf numFmtId="49" fontId="17" fillId="2" borderId="5" xfId="0" applyNumberFormat="1" applyFont="1" applyFill="1" applyBorder="1" applyAlignment="1">
      <alignment horizontal="center" wrapText="1"/>
    </xf>
    <xf numFmtId="49" fontId="17" fillId="2" borderId="6" xfId="0" applyNumberFormat="1" applyFont="1" applyFill="1" applyBorder="1" applyAlignment="1">
      <alignment horizontal="center" wrapText="1"/>
    </xf>
    <xf numFmtId="0" fontId="15" fillId="4" borderId="4" xfId="1" applyNumberFormat="1" applyFont="1" applyFill="1" applyBorder="1" applyAlignment="1">
      <alignment horizontal="center" vertical="center" wrapText="1"/>
    </xf>
    <xf numFmtId="0" fontId="15" fillId="4" borderId="5" xfId="1" applyNumberFormat="1" applyFont="1" applyFill="1" applyBorder="1" applyAlignment="1">
      <alignment horizontal="center" vertical="center" wrapText="1"/>
    </xf>
    <xf numFmtId="0" fontId="15" fillId="4" borderId="12" xfId="1" applyNumberFormat="1" applyFont="1" applyFill="1" applyBorder="1" applyAlignment="1">
      <alignment horizontal="center" vertical="center" wrapText="1"/>
    </xf>
    <xf numFmtId="0" fontId="15" fillId="4" borderId="6" xfId="1" applyNumberFormat="1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left"/>
    </xf>
    <xf numFmtId="0" fontId="15" fillId="4" borderId="4" xfId="1" applyNumberFormat="1" applyFont="1" applyFill="1" applyBorder="1" applyAlignment="1">
      <alignment horizontal="left" vertical="center" wrapText="1"/>
    </xf>
    <xf numFmtId="0" fontId="15" fillId="4" borderId="6" xfId="1" applyNumberFormat="1" applyFont="1" applyFill="1" applyBorder="1" applyAlignment="1">
      <alignment horizontal="left" vertical="center" wrapText="1"/>
    </xf>
    <xf numFmtId="49" fontId="8" fillId="2" borderId="1" xfId="0" applyNumberFormat="1" applyFont="1" applyFill="1" applyBorder="1" applyAlignment="1">
      <alignment horizontal="left" wrapText="1"/>
    </xf>
    <xf numFmtId="0" fontId="5" fillId="2" borderId="1" xfId="0" applyFont="1" applyFill="1" applyBorder="1" applyAlignment="1">
      <alignment wrapText="1"/>
    </xf>
    <xf numFmtId="0" fontId="9" fillId="2" borderId="1" xfId="0" applyFont="1" applyFill="1" applyBorder="1" applyAlignment="1">
      <alignment wrapText="1"/>
    </xf>
    <xf numFmtId="0" fontId="8" fillId="2" borderId="7" xfId="0" applyFont="1" applyFill="1" applyBorder="1" applyAlignment="1">
      <alignment wrapText="1"/>
    </xf>
    <xf numFmtId="0" fontId="4" fillId="2" borderId="8" xfId="0" applyFont="1" applyFill="1" applyBorder="1" applyAlignment="1">
      <alignment wrapText="1"/>
    </xf>
    <xf numFmtId="49" fontId="7" fillId="5" borderId="9" xfId="0" applyNumberFormat="1" applyFont="1" applyFill="1" applyBorder="1" applyAlignment="1">
      <alignment horizontal="center" wrapText="1"/>
    </xf>
    <xf numFmtId="49" fontId="7" fillId="5" borderId="10" xfId="0" applyNumberFormat="1" applyFont="1" applyFill="1" applyBorder="1" applyAlignment="1">
      <alignment horizontal="center" wrapText="1"/>
    </xf>
    <xf numFmtId="49" fontId="7" fillId="5" borderId="11" xfId="0" applyNumberFormat="1" applyFont="1" applyFill="1" applyBorder="1" applyAlignment="1">
      <alignment horizontal="center" wrapText="1"/>
    </xf>
    <xf numFmtId="0" fontId="8" fillId="2" borderId="6" xfId="0" applyFont="1" applyFill="1" applyBorder="1" applyAlignment="1">
      <alignment wrapText="1"/>
    </xf>
    <xf numFmtId="0" fontId="8" fillId="2" borderId="4" xfId="0" applyNumberFormat="1" applyFont="1" applyFill="1" applyBorder="1" applyAlignment="1">
      <alignment horizontal="center" wrapText="1"/>
    </xf>
    <xf numFmtId="0" fontId="8" fillId="2" borderId="5" xfId="0" applyNumberFormat="1" applyFont="1" applyFill="1" applyBorder="1" applyAlignment="1">
      <alignment horizontal="center" wrapText="1"/>
    </xf>
    <xf numFmtId="0" fontId="8" fillId="2" borderId="6" xfId="0" applyNumberFormat="1" applyFont="1" applyFill="1" applyBorder="1" applyAlignment="1">
      <alignment horizontal="center" wrapText="1"/>
    </xf>
    <xf numFmtId="0" fontId="4" fillId="2" borderId="1" xfId="0" applyFont="1" applyFill="1" applyBorder="1" applyAlignment="1">
      <alignment wrapText="1"/>
    </xf>
    <xf numFmtId="49" fontId="8" fillId="2" borderId="4" xfId="0" applyNumberFormat="1" applyFont="1" applyFill="1" applyBorder="1" applyAlignment="1">
      <alignment wrapText="1"/>
    </xf>
    <xf numFmtId="49" fontId="10" fillId="2" borderId="5" xfId="0" applyNumberFormat="1" applyFont="1" applyFill="1" applyBorder="1" applyAlignment="1">
      <alignment horizontal="center" wrapText="1"/>
    </xf>
    <xf numFmtId="49" fontId="10" fillId="2" borderId="6" xfId="0" applyNumberFormat="1" applyFont="1" applyFill="1" applyBorder="1" applyAlignment="1">
      <alignment horizontal="center" wrapText="1"/>
    </xf>
    <xf numFmtId="49" fontId="10" fillId="2" borderId="6" xfId="0" applyNumberFormat="1" applyFont="1" applyFill="1" applyBorder="1" applyAlignment="1">
      <alignment horizontal="left" wrapText="1"/>
    </xf>
    <xf numFmtId="0" fontId="4" fillId="2" borderId="4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left" vertical="center" wrapText="1"/>
    </xf>
    <xf numFmtId="49" fontId="8" fillId="2" borderId="4" xfId="0" applyNumberFormat="1" applyFont="1" applyFill="1" applyBorder="1" applyAlignment="1">
      <alignment vertical="center" wrapText="1"/>
    </xf>
    <xf numFmtId="0" fontId="8" fillId="2" borderId="6" xfId="0" applyFont="1" applyFill="1" applyBorder="1" applyAlignment="1">
      <alignment vertical="center" wrapText="1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165" fontId="3" fillId="0" borderId="4" xfId="0" applyNumberFormat="1" applyFont="1" applyBorder="1" applyAlignment="1">
      <alignment horizontal="center" vertical="center" wrapText="1"/>
    </xf>
    <xf numFmtId="165" fontId="3" fillId="0" borderId="5" xfId="0" applyNumberFormat="1" applyFont="1" applyBorder="1" applyAlignment="1">
      <alignment horizontal="center" vertical="center" wrapText="1"/>
    </xf>
    <xf numFmtId="165" fontId="3" fillId="0" borderId="6" xfId="0" applyNumberFormat="1" applyFont="1" applyBorder="1" applyAlignment="1">
      <alignment horizontal="center" vertical="center" wrapText="1"/>
    </xf>
    <xf numFmtId="165" fontId="3" fillId="0" borderId="2" xfId="0" applyNumberFormat="1" applyFont="1" applyBorder="1" applyAlignment="1">
      <alignment horizontal="center" vertical="center" wrapText="1"/>
    </xf>
    <xf numFmtId="165" fontId="3" fillId="0" borderId="3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wrapText="1"/>
    </xf>
    <xf numFmtId="49" fontId="8" fillId="2" borderId="4" xfId="0" applyNumberFormat="1" applyFont="1" applyFill="1" applyBorder="1" applyAlignment="1">
      <alignment horizontal="left" vertical="center" wrapText="1"/>
    </xf>
    <xf numFmtId="49" fontId="8" fillId="2" borderId="6" xfId="0" applyNumberFormat="1" applyFont="1" applyFill="1" applyBorder="1" applyAlignment="1">
      <alignment horizontal="left" vertical="center" wrapText="1"/>
    </xf>
    <xf numFmtId="0" fontId="15" fillId="2" borderId="4" xfId="1" applyNumberFormat="1" applyFont="1" applyFill="1" applyBorder="1" applyAlignment="1">
      <alignment horizontal="center" vertical="center" wrapText="1"/>
    </xf>
    <xf numFmtId="0" fontId="15" fillId="2" borderId="5" xfId="1" applyNumberFormat="1" applyFont="1" applyFill="1" applyBorder="1" applyAlignment="1">
      <alignment horizontal="center" vertical="center" wrapText="1"/>
    </xf>
    <xf numFmtId="0" fontId="15" fillId="2" borderId="6" xfId="1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49" fontId="8" fillId="2" borderId="6" xfId="0" applyNumberFormat="1" applyFont="1" applyFill="1" applyBorder="1" applyAlignment="1">
      <alignment wrapText="1"/>
    </xf>
    <xf numFmtId="49" fontId="11" fillId="0" borderId="4" xfId="0" applyNumberFormat="1" applyFont="1" applyBorder="1" applyAlignment="1">
      <alignment horizontal="left" wrapText="1"/>
    </xf>
    <xf numFmtId="49" fontId="11" fillId="0" borderId="6" xfId="0" applyNumberFormat="1" applyFont="1" applyBorder="1" applyAlignment="1">
      <alignment horizontal="left" wrapText="1"/>
    </xf>
    <xf numFmtId="165" fontId="2" fillId="0" borderId="10" xfId="0" applyNumberFormat="1" applyFont="1" applyBorder="1" applyAlignment="1">
      <alignment horizontal="right" wrapText="1"/>
    </xf>
    <xf numFmtId="165" fontId="0" fillId="0" borderId="10" xfId="0" applyNumberFormat="1" applyBorder="1" applyAlignment="1">
      <alignment horizontal="right" wrapText="1"/>
    </xf>
    <xf numFmtId="0" fontId="18" fillId="0" borderId="5" xfId="0" applyFont="1" applyBorder="1" applyAlignment="1">
      <alignment horizontal="center" wrapText="1"/>
    </xf>
    <xf numFmtId="0" fontId="8" fillId="2" borderId="4" xfId="0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horizontal="left" vertical="center" wrapText="1"/>
    </xf>
    <xf numFmtId="0" fontId="0" fillId="0" borderId="6" xfId="0" applyBorder="1" applyAlignment="1">
      <alignment wrapText="1"/>
    </xf>
    <xf numFmtId="0" fontId="0" fillId="0" borderId="6" xfId="0" applyFont="1" applyBorder="1" applyAlignment="1">
      <alignment wrapText="1"/>
    </xf>
    <xf numFmtId="165" fontId="5" fillId="3" borderId="5" xfId="0" applyNumberFormat="1" applyFont="1" applyFill="1" applyBorder="1" applyAlignment="1">
      <alignment horizontal="center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colors>
    <mruColors>
      <color rgb="FFF1EBD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32"/>
  <sheetViews>
    <sheetView tabSelected="1" topLeftCell="A284" zoomScale="80" zoomScaleNormal="80" workbookViewId="0">
      <selection activeCell="I237" sqref="I237"/>
    </sheetView>
  </sheetViews>
  <sheetFormatPr defaultRowHeight="15.75" x14ac:dyDescent="0.25"/>
  <cols>
    <col min="1" max="1" width="6.28515625" style="1" customWidth="1"/>
    <col min="2" max="2" width="48.28515625" style="1" customWidth="1"/>
    <col min="3" max="3" width="13.28515625" style="9" customWidth="1"/>
    <col min="4" max="4" width="13.7109375" style="9" customWidth="1"/>
    <col min="5" max="5" width="13.140625" style="9" customWidth="1"/>
    <col min="6" max="6" width="12.28515625" style="9" customWidth="1"/>
    <col min="7" max="7" width="12.140625" style="9" customWidth="1"/>
    <col min="8" max="8" width="14.28515625" style="9" customWidth="1"/>
    <col min="9" max="9" width="13.28515625" style="9" customWidth="1"/>
    <col min="10" max="10" width="13.42578125" style="9" customWidth="1"/>
    <col min="11" max="11" width="14.5703125" style="9" customWidth="1"/>
    <col min="12" max="13" width="13" style="9" customWidth="1"/>
    <col min="14" max="14" width="13.85546875" style="9" customWidth="1"/>
    <col min="15" max="15" width="7.7109375" style="1"/>
    <col min="16" max="16" width="10.5703125" style="1" bestFit="1" customWidth="1"/>
    <col min="17" max="17" width="11.140625" style="1" customWidth="1"/>
    <col min="18" max="16384" width="9.140625" style="1"/>
  </cols>
  <sheetData>
    <row r="1" spans="1:14" ht="40.5" customHeight="1" x14ac:dyDescent="0.3">
      <c r="A1" s="135" t="s">
        <v>133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</row>
    <row r="2" spans="1:14" ht="14.25" customHeight="1" x14ac:dyDescent="0.25">
      <c r="E2" s="139" t="s">
        <v>35</v>
      </c>
      <c r="F2" s="140"/>
      <c r="G2" s="140"/>
      <c r="H2" s="140"/>
      <c r="I2" s="140"/>
      <c r="J2" s="140"/>
      <c r="K2" s="140"/>
    </row>
    <row r="3" spans="1:14" ht="19.5" customHeight="1" x14ac:dyDescent="0.25">
      <c r="A3" s="127" t="s">
        <v>0</v>
      </c>
      <c r="B3" s="127" t="s">
        <v>55</v>
      </c>
      <c r="C3" s="125" t="s">
        <v>130</v>
      </c>
      <c r="D3" s="125" t="s">
        <v>36</v>
      </c>
      <c r="E3" s="125" t="s">
        <v>13</v>
      </c>
      <c r="F3" s="122" t="s">
        <v>23</v>
      </c>
      <c r="G3" s="123"/>
      <c r="H3" s="124"/>
      <c r="I3" s="122" t="s">
        <v>24</v>
      </c>
      <c r="J3" s="123"/>
      <c r="K3" s="124"/>
      <c r="L3" s="122" t="s">
        <v>37</v>
      </c>
      <c r="M3" s="123"/>
      <c r="N3" s="124"/>
    </row>
    <row r="4" spans="1:14" ht="81.75" customHeight="1" x14ac:dyDescent="0.25">
      <c r="A4" s="128"/>
      <c r="B4" s="128"/>
      <c r="C4" s="126"/>
      <c r="D4" s="126"/>
      <c r="E4" s="126"/>
      <c r="F4" s="10" t="s">
        <v>130</v>
      </c>
      <c r="G4" s="10" t="s">
        <v>36</v>
      </c>
      <c r="H4" s="10" t="s">
        <v>13</v>
      </c>
      <c r="I4" s="10" t="s">
        <v>130</v>
      </c>
      <c r="J4" s="10" t="s">
        <v>36</v>
      </c>
      <c r="K4" s="10" t="s">
        <v>13</v>
      </c>
      <c r="L4" s="10" t="s">
        <v>130</v>
      </c>
      <c r="M4" s="10" t="s">
        <v>36</v>
      </c>
      <c r="N4" s="10" t="s">
        <v>13</v>
      </c>
    </row>
    <row r="5" spans="1:14" ht="15.6" x14ac:dyDescent="0.3">
      <c r="A5" s="6">
        <v>1</v>
      </c>
      <c r="B5" s="6">
        <v>2</v>
      </c>
      <c r="C5" s="23">
        <v>3</v>
      </c>
      <c r="D5" s="23">
        <v>4</v>
      </c>
      <c r="E5" s="23">
        <v>5</v>
      </c>
      <c r="F5" s="23">
        <v>6</v>
      </c>
      <c r="G5" s="23">
        <v>7</v>
      </c>
      <c r="H5" s="23">
        <v>8</v>
      </c>
      <c r="I5" s="23">
        <v>9</v>
      </c>
      <c r="J5" s="23">
        <v>10</v>
      </c>
      <c r="K5" s="23">
        <v>11</v>
      </c>
      <c r="L5" s="23">
        <v>12</v>
      </c>
      <c r="M5" s="23">
        <v>13</v>
      </c>
      <c r="N5" s="23">
        <v>14</v>
      </c>
    </row>
    <row r="6" spans="1:14" ht="19.5" customHeight="1" x14ac:dyDescent="0.35">
      <c r="A6" s="45" t="s">
        <v>14</v>
      </c>
      <c r="B6" s="78" t="s">
        <v>1</v>
      </c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80"/>
    </row>
    <row r="7" spans="1:14" ht="19.5" customHeight="1" x14ac:dyDescent="0.25">
      <c r="A7" s="89" t="s">
        <v>53</v>
      </c>
      <c r="B7" s="90"/>
      <c r="C7" s="90"/>
      <c r="D7" s="90"/>
      <c r="E7" s="90"/>
      <c r="F7" s="90"/>
      <c r="G7" s="90"/>
      <c r="H7" s="90"/>
      <c r="I7" s="90"/>
      <c r="J7" s="90"/>
      <c r="K7" s="90"/>
      <c r="L7" s="90"/>
      <c r="M7" s="90"/>
      <c r="N7" s="91"/>
    </row>
    <row r="8" spans="1:14" ht="19.5" customHeight="1" x14ac:dyDescent="0.25">
      <c r="A8" s="92" t="s">
        <v>42</v>
      </c>
      <c r="B8" s="93"/>
      <c r="C8" s="93"/>
      <c r="D8" s="93"/>
      <c r="E8" s="93"/>
      <c r="F8" s="93"/>
      <c r="G8" s="93"/>
      <c r="H8" s="93"/>
      <c r="I8" s="93"/>
      <c r="J8" s="93"/>
      <c r="K8" s="93"/>
      <c r="L8" s="93"/>
      <c r="M8" s="93"/>
      <c r="N8" s="94"/>
    </row>
    <row r="9" spans="1:14" ht="33.75" customHeight="1" x14ac:dyDescent="0.25">
      <c r="A9" s="66" t="s">
        <v>123</v>
      </c>
      <c r="B9" s="65"/>
      <c r="C9" s="24">
        <f>F9+I9+L9</f>
        <v>93897.8</v>
      </c>
      <c r="D9" s="24">
        <f>G9+J9+M9</f>
        <v>32328.3</v>
      </c>
      <c r="E9" s="24">
        <f>D9/C9*100</f>
        <v>34.429241153679854</v>
      </c>
      <c r="F9" s="61">
        <v>93633.5</v>
      </c>
      <c r="G9" s="61">
        <v>32240.3</v>
      </c>
      <c r="H9" s="24">
        <f>G9/F9*100</f>
        <v>34.432441380488818</v>
      </c>
      <c r="I9" s="62">
        <v>264.3</v>
      </c>
      <c r="J9" s="61">
        <v>88</v>
      </c>
      <c r="K9" s="24">
        <f>J9/I9*100</f>
        <v>33.295497540673473</v>
      </c>
      <c r="L9" s="46"/>
      <c r="M9" s="46"/>
      <c r="N9" s="46"/>
    </row>
    <row r="10" spans="1:14" x14ac:dyDescent="0.25">
      <c r="A10" s="97" t="s">
        <v>51</v>
      </c>
      <c r="B10" s="98"/>
      <c r="C10" s="27">
        <f>C9</f>
        <v>93897.8</v>
      </c>
      <c r="D10" s="27">
        <f>D9</f>
        <v>32328.3</v>
      </c>
      <c r="E10" s="27">
        <f>D10/C10*100</f>
        <v>34.429241153679854</v>
      </c>
      <c r="F10" s="27">
        <f>F9</f>
        <v>93633.5</v>
      </c>
      <c r="G10" s="27">
        <f>G9</f>
        <v>32240.3</v>
      </c>
      <c r="H10" s="27">
        <f>G10/F10*100</f>
        <v>34.432441380488818</v>
      </c>
      <c r="I10" s="27">
        <f>I9</f>
        <v>264.3</v>
      </c>
      <c r="J10" s="27">
        <f>J9</f>
        <v>88</v>
      </c>
      <c r="K10" s="27">
        <f>J10/I10*100</f>
        <v>33.295497540673473</v>
      </c>
      <c r="L10" s="27">
        <f>L9</f>
        <v>0</v>
      </c>
      <c r="M10" s="27">
        <f>M9</f>
        <v>0</v>
      </c>
      <c r="N10" s="52"/>
    </row>
    <row r="11" spans="1:14" x14ac:dyDescent="0.25">
      <c r="A11" s="92" t="s">
        <v>50</v>
      </c>
      <c r="B11" s="93"/>
      <c r="C11" s="93"/>
      <c r="D11" s="93"/>
      <c r="E11" s="93"/>
      <c r="F11" s="93"/>
      <c r="G11" s="93"/>
      <c r="H11" s="93"/>
      <c r="I11" s="93"/>
      <c r="J11" s="93"/>
      <c r="K11" s="93"/>
      <c r="L11" s="93"/>
      <c r="M11" s="93"/>
      <c r="N11" s="95"/>
    </row>
    <row r="12" spans="1:14" ht="34.5" customHeight="1" x14ac:dyDescent="0.25">
      <c r="A12" s="66" t="s">
        <v>124</v>
      </c>
      <c r="B12" s="65"/>
      <c r="C12" s="24">
        <f>F12+I12+L12</f>
        <v>50219.7</v>
      </c>
      <c r="D12" s="24">
        <f>G12+J12+M12</f>
        <v>1342</v>
      </c>
      <c r="E12" s="24">
        <f>D12/C12*100</f>
        <v>2.6722580979177497</v>
      </c>
      <c r="F12" s="47"/>
      <c r="G12" s="47"/>
      <c r="H12" s="47"/>
      <c r="I12" s="47"/>
      <c r="J12" s="47"/>
      <c r="K12" s="47"/>
      <c r="L12" s="48">
        <v>50219.7</v>
      </c>
      <c r="M12" s="48">
        <v>1342</v>
      </c>
      <c r="N12" s="32">
        <f>M12/L12*100</f>
        <v>2.6722580979177497</v>
      </c>
    </row>
    <row r="13" spans="1:14" ht="18.75" x14ac:dyDescent="0.3">
      <c r="A13" s="97" t="s">
        <v>51</v>
      </c>
      <c r="B13" s="98"/>
      <c r="C13" s="27">
        <f>C12</f>
        <v>50219.7</v>
      </c>
      <c r="D13" s="27">
        <f>D12</f>
        <v>1342</v>
      </c>
      <c r="E13" s="27">
        <f>D13/C13*100</f>
        <v>2.6722580979177497</v>
      </c>
      <c r="F13" s="27">
        <f>F12</f>
        <v>0</v>
      </c>
      <c r="G13" s="27">
        <f>G12</f>
        <v>0</v>
      </c>
      <c r="H13" s="43"/>
      <c r="I13" s="27">
        <f>I12</f>
        <v>0</v>
      </c>
      <c r="J13" s="27">
        <f>J12</f>
        <v>0</v>
      </c>
      <c r="K13" s="43"/>
      <c r="L13" s="27">
        <f>L12</f>
        <v>50219.7</v>
      </c>
      <c r="M13" s="27">
        <f>M12</f>
        <v>1342</v>
      </c>
      <c r="N13" s="34">
        <f>M13/L13*100</f>
        <v>2.6722580979177497</v>
      </c>
    </row>
    <row r="14" spans="1:14" x14ac:dyDescent="0.25">
      <c r="A14" s="99" t="s">
        <v>56</v>
      </c>
      <c r="B14" s="99"/>
      <c r="C14" s="33">
        <f>C10+C13</f>
        <v>144117.5</v>
      </c>
      <c r="D14" s="33">
        <f>D10+D13</f>
        <v>33670.300000000003</v>
      </c>
      <c r="E14" s="33">
        <f>D14/C14*100</f>
        <v>23.363089146009337</v>
      </c>
      <c r="F14" s="33">
        <f>F10+F13</f>
        <v>93633.5</v>
      </c>
      <c r="G14" s="33">
        <f>G10+G13</f>
        <v>32240.3</v>
      </c>
      <c r="H14" s="33">
        <f>G14/F14*100</f>
        <v>34.432441380488818</v>
      </c>
      <c r="I14" s="33">
        <f>I10+I13</f>
        <v>264.3</v>
      </c>
      <c r="J14" s="33">
        <f>J10+J13</f>
        <v>88</v>
      </c>
      <c r="K14" s="33">
        <f>J14/I14*100</f>
        <v>33.295497540673473</v>
      </c>
      <c r="L14" s="33">
        <f>L10+L13</f>
        <v>50219.7</v>
      </c>
      <c r="M14" s="33">
        <f>M10+M13</f>
        <v>1342</v>
      </c>
      <c r="N14" s="33">
        <f>M14/L14*100</f>
        <v>2.6722580979177497</v>
      </c>
    </row>
    <row r="15" spans="1:14" ht="18.75" customHeight="1" x14ac:dyDescent="0.25">
      <c r="A15" s="89" t="s">
        <v>54</v>
      </c>
      <c r="B15" s="90"/>
      <c r="C15" s="90"/>
      <c r="D15" s="90"/>
      <c r="E15" s="90"/>
      <c r="F15" s="90"/>
      <c r="G15" s="90"/>
      <c r="H15" s="90"/>
      <c r="I15" s="90"/>
      <c r="J15" s="90"/>
      <c r="K15" s="90"/>
      <c r="L15" s="90"/>
      <c r="M15" s="90"/>
      <c r="N15" s="91"/>
    </row>
    <row r="16" spans="1:14" ht="15.75" customHeight="1" x14ac:dyDescent="0.25">
      <c r="A16" s="69" t="s">
        <v>43</v>
      </c>
      <c r="B16" s="70"/>
      <c r="C16" s="70"/>
      <c r="D16" s="70"/>
      <c r="E16" s="70"/>
      <c r="F16" s="70"/>
      <c r="G16" s="70"/>
      <c r="H16" s="70"/>
      <c r="I16" s="70"/>
      <c r="J16" s="70"/>
      <c r="K16" s="70"/>
      <c r="L16" s="70"/>
      <c r="M16" s="70"/>
      <c r="N16" s="71"/>
    </row>
    <row r="17" spans="1:20" ht="32.25" customHeight="1" x14ac:dyDescent="0.25">
      <c r="A17" s="66" t="s">
        <v>25</v>
      </c>
      <c r="B17" s="65"/>
      <c r="C17" s="24">
        <f>F17+I17+L17</f>
        <v>943586.8</v>
      </c>
      <c r="D17" s="24">
        <f>G17+J17+M17</f>
        <v>342574.5</v>
      </c>
      <c r="E17" s="24">
        <f>D17/C17*100</f>
        <v>36.30556298583236</v>
      </c>
      <c r="F17" s="11"/>
      <c r="G17" s="11"/>
      <c r="H17" s="11"/>
      <c r="I17" s="11">
        <v>689808.3</v>
      </c>
      <c r="J17" s="11">
        <v>262431.09999999998</v>
      </c>
      <c r="K17" s="24">
        <f>J17/I17*100</f>
        <v>38.044062386607983</v>
      </c>
      <c r="L17" s="11">
        <v>253778.5</v>
      </c>
      <c r="M17" s="11">
        <v>80143.399999999994</v>
      </c>
      <c r="N17" s="24">
        <f>M17/L17*100</f>
        <v>31.580058988448585</v>
      </c>
    </row>
    <row r="18" spans="1:20" x14ac:dyDescent="0.25">
      <c r="A18" s="86" t="s">
        <v>51</v>
      </c>
      <c r="B18" s="65"/>
      <c r="C18" s="25">
        <f>C17</f>
        <v>943586.8</v>
      </c>
      <c r="D18" s="25">
        <f>D17</f>
        <v>342574.5</v>
      </c>
      <c r="E18" s="25">
        <f>D18/C18*100</f>
        <v>36.30556298583236</v>
      </c>
      <c r="F18" s="25">
        <f>F17</f>
        <v>0</v>
      </c>
      <c r="G18" s="25">
        <f>G17</f>
        <v>0</v>
      </c>
      <c r="H18" s="24"/>
      <c r="I18" s="25">
        <f>I17</f>
        <v>689808.3</v>
      </c>
      <c r="J18" s="25">
        <f>J17</f>
        <v>262431.09999999998</v>
      </c>
      <c r="K18" s="25">
        <f>J18/I18*100</f>
        <v>38.044062386607983</v>
      </c>
      <c r="L18" s="25">
        <f>L17</f>
        <v>253778.5</v>
      </c>
      <c r="M18" s="25">
        <f>M17</f>
        <v>80143.399999999994</v>
      </c>
      <c r="N18" s="25">
        <f>M18/L18*100</f>
        <v>31.580058988448585</v>
      </c>
    </row>
    <row r="19" spans="1:20" ht="15.75" customHeight="1" x14ac:dyDescent="0.25">
      <c r="A19" s="69" t="s">
        <v>44</v>
      </c>
      <c r="B19" s="70"/>
      <c r="C19" s="70"/>
      <c r="D19" s="70"/>
      <c r="E19" s="70"/>
      <c r="F19" s="70"/>
      <c r="G19" s="70"/>
      <c r="H19" s="70"/>
      <c r="I19" s="70"/>
      <c r="J19" s="70"/>
      <c r="K19" s="70"/>
      <c r="L19" s="70"/>
      <c r="M19" s="70"/>
      <c r="N19" s="71"/>
    </row>
    <row r="20" spans="1:20" x14ac:dyDescent="0.25">
      <c r="A20" s="66" t="s">
        <v>27</v>
      </c>
      <c r="B20" s="65"/>
      <c r="C20" s="24">
        <f>I20+L20+F20</f>
        <v>60</v>
      </c>
      <c r="D20" s="24">
        <f>J20+M20+G20</f>
        <v>0</v>
      </c>
      <c r="E20" s="24">
        <f>D20/C20*100</f>
        <v>0</v>
      </c>
      <c r="F20" s="11"/>
      <c r="G20" s="11"/>
      <c r="H20" s="11"/>
      <c r="I20" s="11"/>
      <c r="J20" s="11"/>
      <c r="K20" s="11"/>
      <c r="L20" s="11">
        <v>60</v>
      </c>
      <c r="M20" s="11">
        <v>0</v>
      </c>
      <c r="N20" s="24">
        <f t="shared" ref="N20" si="0">M20/L20*100</f>
        <v>0</v>
      </c>
    </row>
    <row r="21" spans="1:20" ht="31.5" customHeight="1" x14ac:dyDescent="0.25">
      <c r="A21" s="66" t="s">
        <v>25</v>
      </c>
      <c r="B21" s="65"/>
      <c r="C21" s="24">
        <f>I21+L21+F21</f>
        <v>1322289.1000000001</v>
      </c>
      <c r="D21" s="24">
        <f>J21+M21+G21</f>
        <v>440802.5</v>
      </c>
      <c r="E21" s="24">
        <f>D21/C21*100</f>
        <v>33.336318056316124</v>
      </c>
      <c r="F21" s="11">
        <v>49142.5</v>
      </c>
      <c r="G21" s="11">
        <v>21085.5</v>
      </c>
      <c r="H21" s="24">
        <f>G21/F21*100</f>
        <v>42.906852520730524</v>
      </c>
      <c r="I21" s="11">
        <v>1039987.8</v>
      </c>
      <c r="J21" s="11">
        <v>326887.90000000002</v>
      </c>
      <c r="K21" s="24">
        <f>J21/I21*100</f>
        <v>31.431897566490687</v>
      </c>
      <c r="L21" s="11">
        <v>233158.8</v>
      </c>
      <c r="M21" s="11">
        <v>92829.1</v>
      </c>
      <c r="N21" s="24">
        <f>M21/L21*100</f>
        <v>39.813680633113577</v>
      </c>
    </row>
    <row r="22" spans="1:20" x14ac:dyDescent="0.25">
      <c r="A22" s="86" t="s">
        <v>52</v>
      </c>
      <c r="B22" s="83"/>
      <c r="C22" s="25">
        <f>C21+C20</f>
        <v>1322349.1000000001</v>
      </c>
      <c r="D22" s="25">
        <f>D21+D20</f>
        <v>440802.5</v>
      </c>
      <c r="E22" s="25">
        <f>E21</f>
        <v>33.336318056316124</v>
      </c>
      <c r="F22" s="25">
        <f>F21+F20</f>
        <v>49142.5</v>
      </c>
      <c r="G22" s="25">
        <f>G21+G20</f>
        <v>21085.5</v>
      </c>
      <c r="H22" s="27">
        <f>G22/F22*100</f>
        <v>42.906852520730524</v>
      </c>
      <c r="I22" s="25">
        <f>I21+I20</f>
        <v>1039987.8</v>
      </c>
      <c r="J22" s="25">
        <f>J21+J20</f>
        <v>326887.90000000002</v>
      </c>
      <c r="K22" s="25">
        <f>K21</f>
        <v>31.431897566490687</v>
      </c>
      <c r="L22" s="25">
        <f>L21+L20</f>
        <v>233218.8</v>
      </c>
      <c r="M22" s="25">
        <f>M21+M20</f>
        <v>92829.1</v>
      </c>
      <c r="N22" s="25">
        <f t="shared" ref="N22" si="1">M22/L22*100</f>
        <v>39.803437801755265</v>
      </c>
    </row>
    <row r="23" spans="1:20" ht="15.75" customHeight="1" x14ac:dyDescent="0.25">
      <c r="A23" s="75" t="s">
        <v>45</v>
      </c>
      <c r="B23" s="76"/>
      <c r="C23" s="76"/>
      <c r="D23" s="76"/>
      <c r="E23" s="76"/>
      <c r="F23" s="76"/>
      <c r="G23" s="76"/>
      <c r="H23" s="76"/>
      <c r="I23" s="76"/>
      <c r="J23" s="76"/>
      <c r="K23" s="76"/>
      <c r="L23" s="76"/>
      <c r="M23" s="76"/>
      <c r="N23" s="77"/>
    </row>
    <row r="24" spans="1:20" ht="27.75" customHeight="1" x14ac:dyDescent="0.25">
      <c r="A24" s="64" t="s">
        <v>25</v>
      </c>
      <c r="B24" s="65"/>
      <c r="C24" s="24">
        <f>I24+L24+F24</f>
        <v>108046</v>
      </c>
      <c r="D24" s="24">
        <f>J24+M24+G24</f>
        <v>34203.800000000003</v>
      </c>
      <c r="E24" s="24">
        <f t="shared" ref="E24:E25" si="2">D24/C24*100</f>
        <v>31.656701775169836</v>
      </c>
      <c r="F24" s="11"/>
      <c r="G24" s="11"/>
      <c r="H24" s="11"/>
      <c r="I24" s="11">
        <v>365.7</v>
      </c>
      <c r="J24" s="11">
        <v>284</v>
      </c>
      <c r="K24" s="24">
        <f t="shared" ref="K24:K25" si="3">J24/I24*100</f>
        <v>77.659283565764298</v>
      </c>
      <c r="L24" s="11">
        <v>107680.3</v>
      </c>
      <c r="M24" s="11">
        <v>33919.800000000003</v>
      </c>
      <c r="N24" s="24">
        <f>M24/L24*100</f>
        <v>31.500469445200284</v>
      </c>
    </row>
    <row r="25" spans="1:20" x14ac:dyDescent="0.25">
      <c r="A25" s="82" t="s">
        <v>51</v>
      </c>
      <c r="B25" s="83"/>
      <c r="C25" s="25">
        <f>C24</f>
        <v>108046</v>
      </c>
      <c r="D25" s="25">
        <f>D24</f>
        <v>34203.800000000003</v>
      </c>
      <c r="E25" s="25">
        <f t="shared" si="2"/>
        <v>31.656701775169836</v>
      </c>
      <c r="F25" s="25">
        <f>F24</f>
        <v>0</v>
      </c>
      <c r="G25" s="25">
        <f>G24</f>
        <v>0</v>
      </c>
      <c r="H25" s="24"/>
      <c r="I25" s="25">
        <f t="shared" ref="I25:J25" si="4">I24</f>
        <v>365.7</v>
      </c>
      <c r="J25" s="25">
        <f t="shared" si="4"/>
        <v>284</v>
      </c>
      <c r="K25" s="25">
        <f t="shared" si="3"/>
        <v>77.659283565764298</v>
      </c>
      <c r="L25" s="25">
        <f>L24</f>
        <v>107680.3</v>
      </c>
      <c r="M25" s="25">
        <f>M24</f>
        <v>33919.800000000003</v>
      </c>
      <c r="N25" s="25">
        <f>M25/L25*100</f>
        <v>31.500469445200284</v>
      </c>
    </row>
    <row r="26" spans="1:20" ht="15.75" customHeight="1" x14ac:dyDescent="0.25">
      <c r="A26" s="75" t="s">
        <v>46</v>
      </c>
      <c r="B26" s="76"/>
      <c r="C26" s="76"/>
      <c r="D26" s="76"/>
      <c r="E26" s="76"/>
      <c r="F26" s="76"/>
      <c r="G26" s="76"/>
      <c r="H26" s="76"/>
      <c r="I26" s="76"/>
      <c r="J26" s="76"/>
      <c r="K26" s="76"/>
      <c r="L26" s="76"/>
      <c r="M26" s="76"/>
      <c r="N26" s="77"/>
    </row>
    <row r="27" spans="1:20" ht="30.75" customHeight="1" x14ac:dyDescent="0.25">
      <c r="A27" s="64" t="s">
        <v>25</v>
      </c>
      <c r="B27" s="96"/>
      <c r="C27" s="24">
        <f>I27+L27+F27</f>
        <v>15362</v>
      </c>
      <c r="D27" s="24">
        <f>J27+M27+G27</f>
        <v>3267.9</v>
      </c>
      <c r="E27" s="24">
        <f t="shared" ref="E27:E28" si="5">D27/C27*100</f>
        <v>21.272620752506185</v>
      </c>
      <c r="F27" s="11"/>
      <c r="G27" s="11"/>
      <c r="H27" s="11"/>
      <c r="I27" s="11"/>
      <c r="J27" s="11"/>
      <c r="K27" s="11"/>
      <c r="L27" s="11">
        <v>15362</v>
      </c>
      <c r="M27" s="11">
        <v>3267.9</v>
      </c>
      <c r="N27" s="24">
        <f>M27/L27*100</f>
        <v>21.272620752506185</v>
      </c>
      <c r="S27" s="1" t="s">
        <v>41</v>
      </c>
    </row>
    <row r="28" spans="1:20" x14ac:dyDescent="0.25">
      <c r="A28" s="129" t="s">
        <v>52</v>
      </c>
      <c r="B28" s="129"/>
      <c r="C28" s="25">
        <f t="shared" ref="C28:J28" si="6">C27</f>
        <v>15362</v>
      </c>
      <c r="D28" s="25">
        <f t="shared" si="6"/>
        <v>3267.9</v>
      </c>
      <c r="E28" s="25">
        <f t="shared" si="5"/>
        <v>21.272620752506185</v>
      </c>
      <c r="F28" s="25">
        <f t="shared" si="6"/>
        <v>0</v>
      </c>
      <c r="G28" s="25">
        <f t="shared" si="6"/>
        <v>0</v>
      </c>
      <c r="H28" s="24"/>
      <c r="I28" s="25">
        <f t="shared" si="6"/>
        <v>0</v>
      </c>
      <c r="J28" s="25">
        <f t="shared" si="6"/>
        <v>0</v>
      </c>
      <c r="K28" s="24"/>
      <c r="L28" s="25">
        <f t="shared" ref="L28:M28" si="7">L27</f>
        <v>15362</v>
      </c>
      <c r="M28" s="25">
        <f t="shared" si="7"/>
        <v>3267.9</v>
      </c>
      <c r="N28" s="25">
        <f>M28/L28*100</f>
        <v>21.272620752506185</v>
      </c>
    </row>
    <row r="29" spans="1:20" ht="15.75" customHeight="1" x14ac:dyDescent="0.25">
      <c r="A29" s="75" t="s">
        <v>47</v>
      </c>
      <c r="B29" s="76"/>
      <c r="C29" s="76"/>
      <c r="D29" s="76"/>
      <c r="E29" s="76"/>
      <c r="F29" s="76"/>
      <c r="G29" s="76"/>
      <c r="H29" s="76"/>
      <c r="I29" s="76"/>
      <c r="J29" s="76"/>
      <c r="K29" s="76"/>
      <c r="L29" s="76"/>
      <c r="M29" s="76"/>
      <c r="N29" s="77"/>
    </row>
    <row r="30" spans="1:20" ht="30" customHeight="1" x14ac:dyDescent="0.25">
      <c r="A30" s="81" t="s">
        <v>25</v>
      </c>
      <c r="B30" s="74"/>
      <c r="C30" s="24">
        <f>I30+L30+F30</f>
        <v>63959.199999999997</v>
      </c>
      <c r="D30" s="24">
        <f>J30+M30+G30</f>
        <v>16534.400000000001</v>
      </c>
      <c r="E30" s="24">
        <f t="shared" ref="E30:E31" si="8">D30/C30*100</f>
        <v>25.851480318703178</v>
      </c>
      <c r="F30" s="11"/>
      <c r="G30" s="11"/>
      <c r="H30" s="11"/>
      <c r="I30" s="11">
        <v>23277.7</v>
      </c>
      <c r="J30" s="11">
        <v>5858.3</v>
      </c>
      <c r="K30" s="24">
        <f t="shared" ref="K30:K31" si="9">J30/I30*100</f>
        <v>25.167005331282731</v>
      </c>
      <c r="L30" s="11">
        <v>40681.5</v>
      </c>
      <c r="M30" s="11">
        <v>10676.1</v>
      </c>
      <c r="N30" s="24">
        <f>M30/L30*100</f>
        <v>26.243132627852955</v>
      </c>
      <c r="T30" s="8"/>
    </row>
    <row r="31" spans="1:20" x14ac:dyDescent="0.25">
      <c r="A31" s="73" t="s">
        <v>52</v>
      </c>
      <c r="B31" s="107"/>
      <c r="C31" s="25">
        <f t="shared" ref="C31:G31" si="10">C30</f>
        <v>63959.199999999997</v>
      </c>
      <c r="D31" s="25">
        <f t="shared" si="10"/>
        <v>16534.400000000001</v>
      </c>
      <c r="E31" s="25">
        <f t="shared" si="8"/>
        <v>25.851480318703178</v>
      </c>
      <c r="F31" s="25">
        <f t="shared" si="10"/>
        <v>0</v>
      </c>
      <c r="G31" s="25">
        <f t="shared" si="10"/>
        <v>0</v>
      </c>
      <c r="H31" s="24"/>
      <c r="I31" s="25">
        <f t="shared" ref="I31:M31" si="11">I30</f>
        <v>23277.7</v>
      </c>
      <c r="J31" s="25">
        <f t="shared" si="11"/>
        <v>5858.3</v>
      </c>
      <c r="K31" s="27">
        <f t="shared" si="9"/>
        <v>25.167005331282731</v>
      </c>
      <c r="L31" s="25">
        <f t="shared" si="11"/>
        <v>40681.5</v>
      </c>
      <c r="M31" s="25">
        <f t="shared" si="11"/>
        <v>10676.1</v>
      </c>
      <c r="N31" s="25">
        <f>M31/L31*100</f>
        <v>26.243132627852955</v>
      </c>
    </row>
    <row r="32" spans="1:20" ht="15.75" customHeight="1" x14ac:dyDescent="0.25">
      <c r="A32" s="75" t="s">
        <v>48</v>
      </c>
      <c r="B32" s="76"/>
      <c r="C32" s="76"/>
      <c r="D32" s="76"/>
      <c r="E32" s="76"/>
      <c r="F32" s="76"/>
      <c r="G32" s="76"/>
      <c r="H32" s="76"/>
      <c r="I32" s="76"/>
      <c r="J32" s="76"/>
      <c r="K32" s="76"/>
      <c r="L32" s="76"/>
      <c r="M32" s="76"/>
      <c r="N32" s="77"/>
    </row>
    <row r="33" spans="1:16" ht="30.75" customHeight="1" x14ac:dyDescent="0.25">
      <c r="A33" s="81" t="s">
        <v>25</v>
      </c>
      <c r="B33" s="74"/>
      <c r="C33" s="24">
        <f>I33+L33+F33</f>
        <v>8777.2000000000007</v>
      </c>
      <c r="D33" s="24">
        <f>J33+M33+G33</f>
        <v>1940.5</v>
      </c>
      <c r="E33" s="24">
        <f t="shared" ref="E33:E34" si="12">D33/C33*100</f>
        <v>22.108417262908443</v>
      </c>
      <c r="F33" s="11"/>
      <c r="G33" s="11"/>
      <c r="H33" s="11"/>
      <c r="I33" s="11"/>
      <c r="J33" s="11"/>
      <c r="K33" s="11"/>
      <c r="L33" s="11">
        <v>8777.2000000000007</v>
      </c>
      <c r="M33" s="11">
        <v>1940.5</v>
      </c>
      <c r="N33" s="24">
        <f t="shared" ref="N33:N34" si="13">M33/L33*100</f>
        <v>22.108417262908443</v>
      </c>
    </row>
    <row r="34" spans="1:16" x14ac:dyDescent="0.25">
      <c r="A34" s="102" t="s">
        <v>52</v>
      </c>
      <c r="B34" s="103"/>
      <c r="C34" s="26">
        <f>C33</f>
        <v>8777.2000000000007</v>
      </c>
      <c r="D34" s="26">
        <f>D33</f>
        <v>1940.5</v>
      </c>
      <c r="E34" s="26">
        <f t="shared" si="12"/>
        <v>22.108417262908443</v>
      </c>
      <c r="F34" s="26">
        <f>F33</f>
        <v>0</v>
      </c>
      <c r="G34" s="26">
        <f>G33</f>
        <v>0</v>
      </c>
      <c r="H34" s="24"/>
      <c r="I34" s="26">
        <f>I33</f>
        <v>0</v>
      </c>
      <c r="J34" s="26">
        <f>J33</f>
        <v>0</v>
      </c>
      <c r="K34" s="24"/>
      <c r="L34" s="26">
        <f>L33</f>
        <v>8777.2000000000007</v>
      </c>
      <c r="M34" s="26">
        <f>M33</f>
        <v>1940.5</v>
      </c>
      <c r="N34" s="29">
        <f t="shared" si="13"/>
        <v>22.108417262908443</v>
      </c>
    </row>
    <row r="35" spans="1:16" s="40" customFormat="1" ht="15.75" customHeight="1" x14ac:dyDescent="0.25">
      <c r="A35" s="75" t="s">
        <v>49</v>
      </c>
      <c r="B35" s="76"/>
      <c r="C35" s="76"/>
      <c r="D35" s="76"/>
      <c r="E35" s="76"/>
      <c r="F35" s="76"/>
      <c r="G35" s="76"/>
      <c r="H35" s="76"/>
      <c r="I35" s="76"/>
      <c r="J35" s="76"/>
      <c r="K35" s="76"/>
      <c r="L35" s="76"/>
      <c r="M35" s="76"/>
      <c r="N35" s="77"/>
      <c r="P35" s="41"/>
    </row>
    <row r="36" spans="1:16" s="40" customFormat="1" ht="15.75" customHeight="1" x14ac:dyDescent="0.25">
      <c r="A36" s="111" t="s">
        <v>25</v>
      </c>
      <c r="B36" s="111"/>
      <c r="C36" s="34">
        <f>I36+L36+F36</f>
        <v>254.8</v>
      </c>
      <c r="D36" s="34">
        <f>J36+M36+G36</f>
        <v>0</v>
      </c>
      <c r="E36" s="34">
        <f t="shared" ref="E36:E39" si="14">D36/C36*100</f>
        <v>0</v>
      </c>
      <c r="F36" s="42"/>
      <c r="G36" s="42"/>
      <c r="H36" s="42"/>
      <c r="I36" s="42"/>
      <c r="J36" s="42"/>
      <c r="K36" s="42"/>
      <c r="L36" s="17">
        <v>254.8</v>
      </c>
      <c r="M36" s="17">
        <v>0</v>
      </c>
      <c r="N36" s="24">
        <f t="shared" ref="N36:N39" si="15">M36/L36*100</f>
        <v>0</v>
      </c>
      <c r="P36" s="41"/>
    </row>
    <row r="37" spans="1:16" s="40" customFormat="1" ht="15.75" customHeight="1" x14ac:dyDescent="0.25">
      <c r="A37" s="102" t="s">
        <v>52</v>
      </c>
      <c r="B37" s="103"/>
      <c r="C37" s="34">
        <f>C36</f>
        <v>254.8</v>
      </c>
      <c r="D37" s="34">
        <f>D36</f>
        <v>0</v>
      </c>
      <c r="E37" s="34">
        <f t="shared" si="14"/>
        <v>0</v>
      </c>
      <c r="F37" s="34">
        <f>F36</f>
        <v>0</v>
      </c>
      <c r="G37" s="34">
        <f>G36</f>
        <v>0</v>
      </c>
      <c r="H37" s="34"/>
      <c r="I37" s="34">
        <f>I36</f>
        <v>0</v>
      </c>
      <c r="J37" s="34">
        <f>J36</f>
        <v>0</v>
      </c>
      <c r="K37" s="34"/>
      <c r="L37" s="34">
        <f>L36</f>
        <v>254.8</v>
      </c>
      <c r="M37" s="34">
        <f>M36</f>
        <v>0</v>
      </c>
      <c r="N37" s="27">
        <f t="shared" si="15"/>
        <v>0</v>
      </c>
      <c r="P37" s="41"/>
    </row>
    <row r="38" spans="1:16" s="40" customFormat="1" ht="15.75" customHeight="1" x14ac:dyDescent="0.25">
      <c r="A38" s="82" t="s">
        <v>57</v>
      </c>
      <c r="B38" s="83"/>
      <c r="C38" s="27">
        <f>I38+L38+F38</f>
        <v>2462335.1</v>
      </c>
      <c r="D38" s="27">
        <f>J38+M38+G38</f>
        <v>839323.60000000009</v>
      </c>
      <c r="E38" s="34">
        <f t="shared" si="14"/>
        <v>34.08648969021317</v>
      </c>
      <c r="F38" s="34">
        <f>F18+F22+F25+F28+F31+F34+F37</f>
        <v>49142.5</v>
      </c>
      <c r="G38" s="34">
        <f>G18+G22+G25+G28+G31+G34+G37</f>
        <v>21085.5</v>
      </c>
      <c r="H38" s="27">
        <f>G38/F38*100</f>
        <v>42.906852520730524</v>
      </c>
      <c r="I38" s="34">
        <f>I18+I22+I25+I28+I31+I34+I37</f>
        <v>1753439.5</v>
      </c>
      <c r="J38" s="34">
        <f>J18+J22+J25+J28+J31+J34+J37</f>
        <v>595461.30000000005</v>
      </c>
      <c r="K38" s="27">
        <f>J38/I38*100</f>
        <v>33.95961480279189</v>
      </c>
      <c r="L38" s="34">
        <f>L18+L22+L25+L28+L31+L34+L37</f>
        <v>659753.1</v>
      </c>
      <c r="M38" s="34">
        <f>M18+M22+M25+M28+M31+M34+M37</f>
        <v>222776.8</v>
      </c>
      <c r="N38" s="27">
        <f>M38/L38*100</f>
        <v>33.766692418724517</v>
      </c>
      <c r="P38" s="41"/>
    </row>
    <row r="39" spans="1:16" s="3" customFormat="1" ht="15.75" customHeight="1" x14ac:dyDescent="0.25">
      <c r="A39" s="100" t="s">
        <v>31</v>
      </c>
      <c r="B39" s="101"/>
      <c r="C39" s="27">
        <f>I39+L39+F39</f>
        <v>2606452.6</v>
      </c>
      <c r="D39" s="27">
        <f>J39+M39+G39</f>
        <v>872993.90000000014</v>
      </c>
      <c r="E39" s="27">
        <f t="shared" si="14"/>
        <v>33.493565162090427</v>
      </c>
      <c r="F39" s="27">
        <f>F14+F38</f>
        <v>142776</v>
      </c>
      <c r="G39" s="27">
        <f>G14+G38</f>
        <v>53325.8</v>
      </c>
      <c r="H39" s="27">
        <f t="shared" ref="H39" si="16">G39/F39*100</f>
        <v>37.349274387852304</v>
      </c>
      <c r="I39" s="27">
        <f>I14+I38</f>
        <v>1753703.8</v>
      </c>
      <c r="J39" s="27">
        <f>J14+J38</f>
        <v>595549.30000000005</v>
      </c>
      <c r="K39" s="27">
        <f t="shared" ref="K39" si="17">J39/I39*100</f>
        <v>33.95951471394428</v>
      </c>
      <c r="L39" s="27">
        <f>L14+L38</f>
        <v>709972.79999999993</v>
      </c>
      <c r="M39" s="27">
        <f>M14+M38</f>
        <v>224118.8</v>
      </c>
      <c r="N39" s="27">
        <f t="shared" si="15"/>
        <v>31.567237505436829</v>
      </c>
      <c r="P39" s="4"/>
    </row>
    <row r="40" spans="1:16" ht="22.5" customHeight="1" x14ac:dyDescent="0.35">
      <c r="A40" s="49" t="s">
        <v>15</v>
      </c>
      <c r="B40" s="104" t="s">
        <v>2</v>
      </c>
      <c r="C40" s="105"/>
      <c r="D40" s="105"/>
      <c r="E40" s="105"/>
      <c r="F40" s="105"/>
      <c r="G40" s="105"/>
      <c r="H40" s="105"/>
      <c r="I40" s="105"/>
      <c r="J40" s="105"/>
      <c r="K40" s="105"/>
      <c r="L40" s="105"/>
      <c r="M40" s="105"/>
      <c r="N40" s="106"/>
    </row>
    <row r="41" spans="1:16" ht="22.5" customHeight="1" x14ac:dyDescent="0.25">
      <c r="A41" s="89" t="s">
        <v>54</v>
      </c>
      <c r="B41" s="90"/>
      <c r="C41" s="90"/>
      <c r="D41" s="90"/>
      <c r="E41" s="90"/>
      <c r="F41" s="90"/>
      <c r="G41" s="90"/>
      <c r="H41" s="90"/>
      <c r="I41" s="90"/>
      <c r="J41" s="90"/>
      <c r="K41" s="90"/>
      <c r="L41" s="90"/>
      <c r="M41" s="90"/>
      <c r="N41" s="91"/>
    </row>
    <row r="42" spans="1:16" ht="15.75" customHeight="1" x14ac:dyDescent="0.25">
      <c r="A42" s="69" t="s">
        <v>58</v>
      </c>
      <c r="B42" s="70"/>
      <c r="C42" s="70"/>
      <c r="D42" s="70"/>
      <c r="E42" s="70"/>
      <c r="F42" s="70"/>
      <c r="G42" s="70"/>
      <c r="H42" s="70"/>
      <c r="I42" s="70"/>
      <c r="J42" s="70"/>
      <c r="K42" s="70"/>
      <c r="L42" s="70"/>
      <c r="M42" s="70"/>
      <c r="N42" s="71"/>
    </row>
    <row r="43" spans="1:16" x14ac:dyDescent="0.25">
      <c r="A43" s="66" t="s">
        <v>27</v>
      </c>
      <c r="B43" s="65"/>
      <c r="C43" s="24">
        <f t="shared" ref="C43:D45" si="18">I43+L43+F43</f>
        <v>19336.2</v>
      </c>
      <c r="D43" s="24">
        <f t="shared" si="18"/>
        <v>4839.7</v>
      </c>
      <c r="E43" s="24">
        <f t="shared" ref="E43:E46" si="19">D43/C43*100</f>
        <v>25.02921980533921</v>
      </c>
      <c r="F43" s="13"/>
      <c r="G43" s="13"/>
      <c r="H43" s="13"/>
      <c r="I43" s="13">
        <v>19336.2</v>
      </c>
      <c r="J43" s="13">
        <v>4839.7</v>
      </c>
      <c r="K43" s="24">
        <f t="shared" ref="K43:K46" si="20">J43/I43*100</f>
        <v>25.02921980533921</v>
      </c>
      <c r="L43" s="11"/>
      <c r="M43" s="11"/>
      <c r="N43" s="11"/>
    </row>
    <row r="44" spans="1:16" x14ac:dyDescent="0.25">
      <c r="A44" s="66" t="s">
        <v>26</v>
      </c>
      <c r="B44" s="87"/>
      <c r="C44" s="24">
        <f t="shared" si="18"/>
        <v>933.4</v>
      </c>
      <c r="D44" s="24">
        <f t="shared" si="18"/>
        <v>213.8</v>
      </c>
      <c r="E44" s="24">
        <f t="shared" si="19"/>
        <v>22.905506749517894</v>
      </c>
      <c r="F44" s="13"/>
      <c r="G44" s="13"/>
      <c r="H44" s="13"/>
      <c r="I44" s="13">
        <v>933.4</v>
      </c>
      <c r="J44" s="13">
        <v>213.8</v>
      </c>
      <c r="K44" s="24">
        <f t="shared" si="20"/>
        <v>22.905506749517894</v>
      </c>
      <c r="L44" s="11"/>
      <c r="M44" s="11"/>
      <c r="N44" s="11"/>
    </row>
    <row r="45" spans="1:16" ht="32.25" customHeight="1" x14ac:dyDescent="0.25">
      <c r="A45" s="66" t="s">
        <v>28</v>
      </c>
      <c r="B45" s="65"/>
      <c r="C45" s="24">
        <f t="shared" si="18"/>
        <v>122251</v>
      </c>
      <c r="D45" s="24">
        <f t="shared" si="18"/>
        <v>36239.4</v>
      </c>
      <c r="E45" s="24">
        <f t="shared" si="19"/>
        <v>29.643438499480578</v>
      </c>
      <c r="F45" s="13"/>
      <c r="G45" s="13"/>
      <c r="H45" s="11"/>
      <c r="I45" s="13">
        <v>122251</v>
      </c>
      <c r="J45" s="13">
        <v>36239.4</v>
      </c>
      <c r="K45" s="24">
        <f t="shared" si="20"/>
        <v>29.643438499480578</v>
      </c>
      <c r="L45" s="11"/>
      <c r="M45" s="11"/>
      <c r="N45" s="11"/>
    </row>
    <row r="46" spans="1:16" x14ac:dyDescent="0.25">
      <c r="A46" s="112" t="s">
        <v>51</v>
      </c>
      <c r="B46" s="74"/>
      <c r="C46" s="30">
        <f>C43+C44+C45</f>
        <v>142520.6</v>
      </c>
      <c r="D46" s="30">
        <f>D43+D44+D45</f>
        <v>41292.9</v>
      </c>
      <c r="E46" s="25">
        <f t="shared" si="19"/>
        <v>28.973285265428295</v>
      </c>
      <c r="F46" s="30">
        <f>F43+F44+F45</f>
        <v>0</v>
      </c>
      <c r="G46" s="30">
        <f>G43+G44+G45</f>
        <v>0</v>
      </c>
      <c r="H46" s="30"/>
      <c r="I46" s="30">
        <f>I43+I44+I45</f>
        <v>142520.6</v>
      </c>
      <c r="J46" s="30">
        <f>J43+J44+J45</f>
        <v>41292.9</v>
      </c>
      <c r="K46" s="27">
        <f t="shared" si="20"/>
        <v>28.973285265428295</v>
      </c>
      <c r="L46" s="30">
        <f>L43+L44+L45</f>
        <v>0</v>
      </c>
      <c r="M46" s="30">
        <f>M43+M44+M45</f>
        <v>0</v>
      </c>
      <c r="N46" s="27"/>
    </row>
    <row r="47" spans="1:16" x14ac:dyDescent="0.25">
      <c r="A47" s="69" t="s">
        <v>59</v>
      </c>
      <c r="B47" s="113"/>
      <c r="C47" s="113"/>
      <c r="D47" s="113"/>
      <c r="E47" s="113"/>
      <c r="F47" s="113"/>
      <c r="G47" s="113"/>
      <c r="H47" s="113"/>
      <c r="I47" s="113"/>
      <c r="J47" s="113"/>
      <c r="K47" s="113"/>
      <c r="L47" s="113"/>
      <c r="M47" s="113"/>
      <c r="N47" s="114"/>
    </row>
    <row r="48" spans="1:16" x14ac:dyDescent="0.25">
      <c r="A48" s="66" t="s">
        <v>26</v>
      </c>
      <c r="B48" s="87"/>
      <c r="C48" s="24">
        <f t="shared" ref="C48:D48" si="21">I48+L48+F48</f>
        <v>5604.7</v>
      </c>
      <c r="D48" s="24">
        <f t="shared" si="21"/>
        <v>0</v>
      </c>
      <c r="E48" s="24">
        <f>D48/C48*100</f>
        <v>0</v>
      </c>
      <c r="F48" s="16"/>
      <c r="G48" s="16"/>
      <c r="H48" s="11"/>
      <c r="I48" s="16"/>
      <c r="J48" s="16"/>
      <c r="K48" s="11"/>
      <c r="L48" s="13">
        <v>5604.7</v>
      </c>
      <c r="M48" s="13">
        <v>0</v>
      </c>
      <c r="N48" s="27">
        <f>M48/L48*100</f>
        <v>0</v>
      </c>
    </row>
    <row r="49" spans="1:14" x14ac:dyDescent="0.25">
      <c r="A49" s="86" t="s">
        <v>51</v>
      </c>
      <c r="B49" s="87"/>
      <c r="C49" s="30">
        <f>C48</f>
        <v>5604.7</v>
      </c>
      <c r="D49" s="30">
        <f>D48</f>
        <v>0</v>
      </c>
      <c r="E49" s="24">
        <f>D49/C49*100</f>
        <v>0</v>
      </c>
      <c r="F49" s="30">
        <f>F48</f>
        <v>0</v>
      </c>
      <c r="G49" s="30">
        <f>G48</f>
        <v>0</v>
      </c>
      <c r="H49" s="24"/>
      <c r="I49" s="30">
        <f>I48</f>
        <v>0</v>
      </c>
      <c r="J49" s="30">
        <f>J48</f>
        <v>0</v>
      </c>
      <c r="K49" s="24"/>
      <c r="L49" s="30">
        <f>L48</f>
        <v>5604.7</v>
      </c>
      <c r="M49" s="30">
        <f>M48</f>
        <v>0</v>
      </c>
      <c r="N49" s="25">
        <f>M49/L49*100</f>
        <v>0</v>
      </c>
    </row>
    <row r="50" spans="1:14" ht="31.5" customHeight="1" x14ac:dyDescent="0.25">
      <c r="A50" s="69" t="s">
        <v>60</v>
      </c>
      <c r="B50" s="70"/>
      <c r="C50" s="70"/>
      <c r="D50" s="70"/>
      <c r="E50" s="70"/>
      <c r="F50" s="70"/>
      <c r="G50" s="70"/>
      <c r="H50" s="70"/>
      <c r="I50" s="70"/>
      <c r="J50" s="70"/>
      <c r="K50" s="70"/>
      <c r="L50" s="70"/>
      <c r="M50" s="70"/>
      <c r="N50" s="71"/>
    </row>
    <row r="51" spans="1:14" x14ac:dyDescent="0.25">
      <c r="A51" s="66" t="s">
        <v>27</v>
      </c>
      <c r="B51" s="65"/>
      <c r="C51" s="24">
        <f>I51+L51+F51</f>
        <v>7751.3</v>
      </c>
      <c r="D51" s="24">
        <f>J51+M51+G51</f>
        <v>2672.8</v>
      </c>
      <c r="E51" s="24">
        <f t="shared" ref="E51:E52" si="22">D51/C51*100</f>
        <v>34.481957865132301</v>
      </c>
      <c r="F51" s="13"/>
      <c r="G51" s="13"/>
      <c r="H51" s="11"/>
      <c r="I51" s="13"/>
      <c r="J51" s="13"/>
      <c r="K51" s="11"/>
      <c r="L51" s="11">
        <v>7751.3</v>
      </c>
      <c r="M51" s="11">
        <v>2672.8</v>
      </c>
      <c r="N51" s="24">
        <f t="shared" ref="N51:N121" si="23">M51/L51*100</f>
        <v>34.481957865132301</v>
      </c>
    </row>
    <row r="52" spans="1:14" x14ac:dyDescent="0.25">
      <c r="A52" s="86" t="s">
        <v>51</v>
      </c>
      <c r="B52" s="65"/>
      <c r="C52" s="30">
        <f>C51</f>
        <v>7751.3</v>
      </c>
      <c r="D52" s="30">
        <f>D51</f>
        <v>2672.8</v>
      </c>
      <c r="E52" s="25">
        <f t="shared" si="22"/>
        <v>34.481957865132301</v>
      </c>
      <c r="F52" s="30">
        <f>F51</f>
        <v>0</v>
      </c>
      <c r="G52" s="30">
        <f>G51</f>
        <v>0</v>
      </c>
      <c r="H52" s="24"/>
      <c r="I52" s="30">
        <f>I51</f>
        <v>0</v>
      </c>
      <c r="J52" s="30">
        <f>J51</f>
        <v>0</v>
      </c>
      <c r="K52" s="24"/>
      <c r="L52" s="25">
        <f>L51</f>
        <v>7751.3</v>
      </c>
      <c r="M52" s="25">
        <f>M51</f>
        <v>2672.8</v>
      </c>
      <c r="N52" s="25">
        <f t="shared" si="23"/>
        <v>34.481957865132301</v>
      </c>
    </row>
    <row r="53" spans="1:14" x14ac:dyDescent="0.25">
      <c r="A53" s="69" t="s">
        <v>61</v>
      </c>
      <c r="B53" s="70"/>
      <c r="C53" s="70"/>
      <c r="D53" s="70"/>
      <c r="E53" s="70"/>
      <c r="F53" s="70"/>
      <c r="G53" s="70"/>
      <c r="H53" s="70"/>
      <c r="I53" s="70"/>
      <c r="J53" s="70"/>
      <c r="K53" s="70"/>
      <c r="L53" s="70"/>
      <c r="M53" s="70"/>
      <c r="N53" s="71"/>
    </row>
    <row r="54" spans="1:14" x14ac:dyDescent="0.25">
      <c r="A54" s="66" t="s">
        <v>27</v>
      </c>
      <c r="B54" s="65"/>
      <c r="C54" s="24">
        <f>I54+L54+F54</f>
        <v>1500</v>
      </c>
      <c r="D54" s="24">
        <f>J54+M54+G54</f>
        <v>1499.6</v>
      </c>
      <c r="E54" s="24">
        <v>0</v>
      </c>
      <c r="F54" s="13"/>
      <c r="G54" s="13"/>
      <c r="H54" s="11"/>
      <c r="I54" s="13"/>
      <c r="J54" s="13"/>
      <c r="K54" s="11"/>
      <c r="L54" s="11">
        <v>1500</v>
      </c>
      <c r="M54" s="11">
        <v>1499.6</v>
      </c>
      <c r="N54" s="27">
        <v>0</v>
      </c>
    </row>
    <row r="55" spans="1:14" x14ac:dyDescent="0.25">
      <c r="A55" s="86" t="s">
        <v>51</v>
      </c>
      <c r="B55" s="65"/>
      <c r="C55" s="30">
        <f>C54</f>
        <v>1500</v>
      </c>
      <c r="D55" s="30">
        <f>D54</f>
        <v>1499.6</v>
      </c>
      <c r="E55" s="27">
        <v>0</v>
      </c>
      <c r="F55" s="30">
        <f>F54</f>
        <v>0</v>
      </c>
      <c r="G55" s="30">
        <f>G54</f>
        <v>0</v>
      </c>
      <c r="H55" s="24"/>
      <c r="I55" s="30">
        <f>I54</f>
        <v>0</v>
      </c>
      <c r="J55" s="30">
        <f>J54</f>
        <v>0</v>
      </c>
      <c r="K55" s="24"/>
      <c r="L55" s="25">
        <f>L54</f>
        <v>1500</v>
      </c>
      <c r="M55" s="25">
        <f>M54</f>
        <v>1499.6</v>
      </c>
      <c r="N55" s="27">
        <v>0</v>
      </c>
    </row>
    <row r="56" spans="1:14" ht="15.75" customHeight="1" x14ac:dyDescent="0.25">
      <c r="A56" s="69" t="s">
        <v>62</v>
      </c>
      <c r="B56" s="70"/>
      <c r="C56" s="70"/>
      <c r="D56" s="70"/>
      <c r="E56" s="70"/>
      <c r="F56" s="70"/>
      <c r="G56" s="70"/>
      <c r="H56" s="70"/>
      <c r="I56" s="70"/>
      <c r="J56" s="70"/>
      <c r="K56" s="70"/>
      <c r="L56" s="70"/>
      <c r="M56" s="70"/>
      <c r="N56" s="71"/>
    </row>
    <row r="57" spans="1:14" ht="32.25" customHeight="1" x14ac:dyDescent="0.25">
      <c r="A57" s="66" t="s">
        <v>28</v>
      </c>
      <c r="B57" s="65"/>
      <c r="C57" s="24">
        <f t="shared" ref="C57" si="24">I57+L57+F57</f>
        <v>325</v>
      </c>
      <c r="D57" s="24">
        <f t="shared" ref="D57" si="25">J57+M57+G57</f>
        <v>0</v>
      </c>
      <c r="E57" s="24">
        <f t="shared" ref="E57:E62" si="26">D57/C57*100</f>
        <v>0</v>
      </c>
      <c r="F57" s="13"/>
      <c r="G57" s="13"/>
      <c r="H57" s="11"/>
      <c r="I57" s="13"/>
      <c r="J57" s="13"/>
      <c r="K57" s="11"/>
      <c r="L57" s="11">
        <v>325</v>
      </c>
      <c r="M57" s="11">
        <v>0</v>
      </c>
      <c r="N57" s="24">
        <f t="shared" si="23"/>
        <v>0</v>
      </c>
    </row>
    <row r="58" spans="1:14" x14ac:dyDescent="0.25">
      <c r="A58" s="86" t="s">
        <v>51</v>
      </c>
      <c r="B58" s="83"/>
      <c r="C58" s="30">
        <f>C57</f>
        <v>325</v>
      </c>
      <c r="D58" s="30">
        <f>D57</f>
        <v>0</v>
      </c>
      <c r="E58" s="25">
        <f t="shared" si="26"/>
        <v>0</v>
      </c>
      <c r="F58" s="30">
        <f>F57</f>
        <v>0</v>
      </c>
      <c r="G58" s="30">
        <f>G57</f>
        <v>0</v>
      </c>
      <c r="H58" s="24"/>
      <c r="I58" s="30">
        <f>I57</f>
        <v>0</v>
      </c>
      <c r="J58" s="30">
        <f>J57</f>
        <v>0</v>
      </c>
      <c r="K58" s="24"/>
      <c r="L58" s="30">
        <f>L57</f>
        <v>325</v>
      </c>
      <c r="M58" s="30">
        <f>M57</f>
        <v>0</v>
      </c>
      <c r="N58" s="25">
        <f t="shared" si="23"/>
        <v>0</v>
      </c>
    </row>
    <row r="59" spans="1:14" ht="15.75" customHeight="1" x14ac:dyDescent="0.25">
      <c r="A59" s="69" t="s">
        <v>63</v>
      </c>
      <c r="B59" s="70"/>
      <c r="C59" s="70"/>
      <c r="D59" s="70"/>
      <c r="E59" s="70"/>
      <c r="F59" s="70"/>
      <c r="G59" s="70"/>
      <c r="H59" s="70"/>
      <c r="I59" s="70"/>
      <c r="J59" s="70"/>
      <c r="K59" s="70"/>
      <c r="L59" s="70"/>
      <c r="M59" s="70"/>
      <c r="N59" s="71"/>
    </row>
    <row r="60" spans="1:14" x14ac:dyDescent="0.25">
      <c r="A60" s="66" t="s">
        <v>27</v>
      </c>
      <c r="B60" s="65"/>
      <c r="C60" s="24">
        <f>I60+L60+F60</f>
        <v>70250</v>
      </c>
      <c r="D60" s="24">
        <f>J60+M60+G60</f>
        <v>19660</v>
      </c>
      <c r="E60" s="24">
        <f t="shared" si="26"/>
        <v>27.985765124555162</v>
      </c>
      <c r="F60" s="14"/>
      <c r="G60" s="14"/>
      <c r="H60" s="11"/>
      <c r="I60" s="14"/>
      <c r="J60" s="14"/>
      <c r="K60" s="11"/>
      <c r="L60" s="11">
        <v>70250</v>
      </c>
      <c r="M60" s="11">
        <v>19660</v>
      </c>
      <c r="N60" s="27">
        <f t="shared" si="23"/>
        <v>27.985765124555162</v>
      </c>
    </row>
    <row r="61" spans="1:14" x14ac:dyDescent="0.25">
      <c r="A61" s="86" t="s">
        <v>51</v>
      </c>
      <c r="B61" s="65"/>
      <c r="C61" s="30">
        <f>C60</f>
        <v>70250</v>
      </c>
      <c r="D61" s="30">
        <f>D60</f>
        <v>19660</v>
      </c>
      <c r="E61" s="24">
        <f t="shared" si="26"/>
        <v>27.985765124555162</v>
      </c>
      <c r="F61" s="30">
        <f>F60</f>
        <v>0</v>
      </c>
      <c r="G61" s="30">
        <f>G60</f>
        <v>0</v>
      </c>
      <c r="H61" s="24"/>
      <c r="I61" s="30">
        <f>I60</f>
        <v>0</v>
      </c>
      <c r="J61" s="30">
        <f>J60</f>
        <v>0</v>
      </c>
      <c r="K61" s="24"/>
      <c r="L61" s="25">
        <f>L60</f>
        <v>70250</v>
      </c>
      <c r="M61" s="25">
        <f>M60</f>
        <v>19660</v>
      </c>
      <c r="N61" s="27">
        <f t="shared" si="23"/>
        <v>27.985765124555162</v>
      </c>
    </row>
    <row r="62" spans="1:14" x14ac:dyDescent="0.25">
      <c r="A62" s="86" t="s">
        <v>31</v>
      </c>
      <c r="B62" s="65"/>
      <c r="C62" s="31">
        <f>C46+C49+C52+C55+C58+C61</f>
        <v>227951.6</v>
      </c>
      <c r="D62" s="31">
        <f>D46+D49+D52+D55+D58+D61</f>
        <v>65125.3</v>
      </c>
      <c r="E62" s="27">
        <f t="shared" si="26"/>
        <v>28.569792885858224</v>
      </c>
      <c r="F62" s="31">
        <f>F46+F49+F52+F55+F58+F61</f>
        <v>0</v>
      </c>
      <c r="G62" s="31">
        <f>G46+G49+G52+G55+G58+G61</f>
        <v>0</v>
      </c>
      <c r="H62" s="27"/>
      <c r="I62" s="31">
        <f>I46+I49+I52+I55+I58+I61</f>
        <v>142520.6</v>
      </c>
      <c r="J62" s="31">
        <f>J46+J49+J52+J55+J58+J61</f>
        <v>41292.9</v>
      </c>
      <c r="K62" s="27">
        <f t="shared" ref="K62" si="27">J62/I62*100</f>
        <v>28.973285265428295</v>
      </c>
      <c r="L62" s="31">
        <f>L46+L49+L52+L55+L58+L61</f>
        <v>85431</v>
      </c>
      <c r="M62" s="31">
        <f>M46+M49+M52+M55+M58+M61</f>
        <v>23832.400000000001</v>
      </c>
      <c r="N62" s="27">
        <f t="shared" si="23"/>
        <v>27.896665144970793</v>
      </c>
    </row>
    <row r="63" spans="1:14" ht="41.25" customHeight="1" x14ac:dyDescent="0.35">
      <c r="A63" s="50" t="s">
        <v>16</v>
      </c>
      <c r="B63" s="78" t="s">
        <v>3</v>
      </c>
      <c r="C63" s="79"/>
      <c r="D63" s="79"/>
      <c r="E63" s="79"/>
      <c r="F63" s="79"/>
      <c r="G63" s="79"/>
      <c r="H63" s="79"/>
      <c r="I63" s="79"/>
      <c r="J63" s="79"/>
      <c r="K63" s="79"/>
      <c r="L63" s="79"/>
      <c r="M63" s="79"/>
      <c r="N63" s="80"/>
    </row>
    <row r="64" spans="1:14" x14ac:dyDescent="0.25">
      <c r="A64" s="89" t="s">
        <v>53</v>
      </c>
      <c r="B64" s="90"/>
      <c r="C64" s="90"/>
      <c r="D64" s="90"/>
      <c r="E64" s="90"/>
      <c r="F64" s="90"/>
      <c r="G64" s="90"/>
      <c r="H64" s="90"/>
      <c r="I64" s="90"/>
      <c r="J64" s="90"/>
      <c r="K64" s="90"/>
      <c r="L64" s="90"/>
      <c r="M64" s="90"/>
      <c r="N64" s="91"/>
    </row>
    <row r="65" spans="1:14" x14ac:dyDescent="0.25">
      <c r="A65" s="69" t="s">
        <v>64</v>
      </c>
      <c r="B65" s="70"/>
      <c r="C65" s="70"/>
      <c r="D65" s="70"/>
      <c r="E65" s="70"/>
      <c r="F65" s="70"/>
      <c r="G65" s="70"/>
      <c r="H65" s="70"/>
      <c r="I65" s="70"/>
      <c r="J65" s="70"/>
      <c r="K65" s="70"/>
      <c r="L65" s="70"/>
      <c r="M65" s="70"/>
      <c r="N65" s="71"/>
    </row>
    <row r="66" spans="1:14" ht="33.75" customHeight="1" x14ac:dyDescent="0.25">
      <c r="A66" s="66" t="s">
        <v>125</v>
      </c>
      <c r="B66" s="65"/>
      <c r="C66" s="24">
        <f>I66+L66+F66</f>
        <v>1642.3</v>
      </c>
      <c r="D66" s="24">
        <f>J66+M66+G66</f>
        <v>0</v>
      </c>
      <c r="E66" s="24">
        <f t="shared" ref="E66:E68" si="28">D66/C66*100</f>
        <v>0</v>
      </c>
      <c r="F66" s="51"/>
      <c r="G66" s="51"/>
      <c r="H66" s="51"/>
      <c r="I66" s="51"/>
      <c r="J66" s="51"/>
      <c r="K66" s="51"/>
      <c r="L66" s="11">
        <v>1642.3</v>
      </c>
      <c r="M66" s="11">
        <v>0</v>
      </c>
      <c r="N66" s="27">
        <f t="shared" si="23"/>
        <v>0</v>
      </c>
    </row>
    <row r="67" spans="1:14" ht="45.75" customHeight="1" x14ac:dyDescent="0.25">
      <c r="A67" s="81" t="s">
        <v>134</v>
      </c>
      <c r="B67" s="144"/>
      <c r="C67" s="24">
        <f>I67+L67+F67</f>
        <v>6624.5</v>
      </c>
      <c r="D67" s="24">
        <f>J67+M67+G67</f>
        <v>0</v>
      </c>
      <c r="E67" s="24">
        <f t="shared" ref="E67" si="29">D67/C67*100</f>
        <v>0</v>
      </c>
      <c r="F67" s="51"/>
      <c r="G67" s="51"/>
      <c r="H67" s="51"/>
      <c r="I67" s="51"/>
      <c r="J67" s="51"/>
      <c r="K67" s="51"/>
      <c r="L67" s="11">
        <v>6624.5</v>
      </c>
      <c r="M67" s="11">
        <v>0</v>
      </c>
      <c r="N67" s="27">
        <f t="shared" si="23"/>
        <v>0</v>
      </c>
    </row>
    <row r="68" spans="1:14" x14ac:dyDescent="0.25">
      <c r="A68" s="97" t="s">
        <v>51</v>
      </c>
      <c r="B68" s="98"/>
      <c r="C68" s="25">
        <f>SUM(C66:C67)</f>
        <v>8266.7999999999993</v>
      </c>
      <c r="D68" s="25">
        <f>SUM(D66:D67)</f>
        <v>0</v>
      </c>
      <c r="E68" s="24">
        <f t="shared" si="28"/>
        <v>0</v>
      </c>
      <c r="F68" s="25">
        <f>SUM(F66:F67)</f>
        <v>0</v>
      </c>
      <c r="G68" s="25">
        <f>SUM(G66:G67)</f>
        <v>0</v>
      </c>
      <c r="H68" s="53"/>
      <c r="I68" s="25">
        <f>SUM(I66:I67)</f>
        <v>0</v>
      </c>
      <c r="J68" s="25">
        <f>SUM(J66:J67)</f>
        <v>0</v>
      </c>
      <c r="K68" s="53"/>
      <c r="L68" s="25">
        <f>SUM(L66:L67)</f>
        <v>8266.7999999999993</v>
      </c>
      <c r="M68" s="25">
        <f>SUM(M66:M67)</f>
        <v>0</v>
      </c>
      <c r="N68" s="27">
        <f t="shared" ref="N68" si="30">M68/L68*100</f>
        <v>0</v>
      </c>
    </row>
    <row r="69" spans="1:14" x14ac:dyDescent="0.25">
      <c r="A69" s="92" t="s">
        <v>66</v>
      </c>
      <c r="B69" s="93"/>
      <c r="C69" s="93"/>
      <c r="D69" s="93"/>
      <c r="E69" s="93"/>
      <c r="F69" s="93"/>
      <c r="G69" s="93"/>
      <c r="H69" s="93"/>
      <c r="I69" s="93"/>
      <c r="J69" s="93"/>
      <c r="K69" s="93"/>
      <c r="L69" s="93"/>
      <c r="M69" s="93"/>
      <c r="N69" s="95"/>
    </row>
    <row r="70" spans="1:14" ht="35.25" customHeight="1" x14ac:dyDescent="0.25">
      <c r="A70" s="66" t="s">
        <v>125</v>
      </c>
      <c r="B70" s="65"/>
      <c r="C70" s="24">
        <f>I70+L70+F70</f>
        <v>1730</v>
      </c>
      <c r="D70" s="24">
        <f>J70+M70+G70</f>
        <v>0</v>
      </c>
      <c r="E70" s="24">
        <f t="shared" ref="E70:E71" si="31">D70/C70*100</f>
        <v>0</v>
      </c>
      <c r="F70" s="51"/>
      <c r="G70" s="51"/>
      <c r="H70" s="51"/>
      <c r="I70" s="51"/>
      <c r="J70" s="51"/>
      <c r="K70" s="51"/>
      <c r="L70" s="11">
        <v>1730</v>
      </c>
      <c r="M70" s="11">
        <v>0</v>
      </c>
      <c r="N70" s="27">
        <f t="shared" ref="N70:N71" si="32">M70/L70*100</f>
        <v>0</v>
      </c>
    </row>
    <row r="71" spans="1:14" x14ac:dyDescent="0.25">
      <c r="A71" s="97" t="s">
        <v>51</v>
      </c>
      <c r="B71" s="98"/>
      <c r="C71" s="30">
        <f>C70</f>
        <v>1730</v>
      </c>
      <c r="D71" s="30">
        <f>D70</f>
        <v>0</v>
      </c>
      <c r="E71" s="24">
        <f t="shared" si="31"/>
        <v>0</v>
      </c>
      <c r="F71" s="30">
        <f>F70</f>
        <v>0</v>
      </c>
      <c r="G71" s="30">
        <f>G70</f>
        <v>0</v>
      </c>
      <c r="H71" s="51"/>
      <c r="I71" s="30">
        <f>I70</f>
        <v>0</v>
      </c>
      <c r="J71" s="30">
        <f>J70</f>
        <v>0</v>
      </c>
      <c r="K71" s="51"/>
      <c r="L71" s="25">
        <f>L70</f>
        <v>1730</v>
      </c>
      <c r="M71" s="25">
        <f>M70</f>
        <v>0</v>
      </c>
      <c r="N71" s="27">
        <f t="shared" si="32"/>
        <v>0</v>
      </c>
    </row>
    <row r="72" spans="1:14" x14ac:dyDescent="0.25">
      <c r="A72" s="132" t="s">
        <v>120</v>
      </c>
      <c r="B72" s="133"/>
      <c r="C72" s="133"/>
      <c r="D72" s="133"/>
      <c r="E72" s="133"/>
      <c r="F72" s="133"/>
      <c r="G72" s="133"/>
      <c r="H72" s="133"/>
      <c r="I72" s="133"/>
      <c r="J72" s="133"/>
      <c r="K72" s="133"/>
      <c r="L72" s="133"/>
      <c r="M72" s="133"/>
      <c r="N72" s="134"/>
    </row>
    <row r="73" spans="1:14" ht="30.75" customHeight="1" x14ac:dyDescent="0.25">
      <c r="A73" s="66" t="s">
        <v>126</v>
      </c>
      <c r="B73" s="65"/>
      <c r="C73" s="24">
        <f>I73+L73+F73</f>
        <v>41634.300000000003</v>
      </c>
      <c r="D73" s="24">
        <f>J73+M73+G73</f>
        <v>0</v>
      </c>
      <c r="E73" s="24">
        <f t="shared" ref="E73:E75" si="33">D73/C73*100</f>
        <v>0</v>
      </c>
      <c r="F73" s="11">
        <v>21520</v>
      </c>
      <c r="G73" s="44">
        <v>0</v>
      </c>
      <c r="H73" s="24">
        <f t="shared" ref="H73" si="34">G73/F73*100</f>
        <v>0</v>
      </c>
      <c r="I73" s="11">
        <v>19906</v>
      </c>
      <c r="J73" s="44">
        <v>0</v>
      </c>
      <c r="K73" s="24">
        <f t="shared" ref="K73" si="35">J73/I73*100</f>
        <v>0</v>
      </c>
      <c r="L73" s="11">
        <v>208.3</v>
      </c>
      <c r="M73" s="11">
        <v>0</v>
      </c>
      <c r="N73" s="24">
        <f t="shared" ref="N73:N74" si="36">M73/L73*100</f>
        <v>0</v>
      </c>
    </row>
    <row r="74" spans="1:14" ht="34.5" customHeight="1" x14ac:dyDescent="0.25">
      <c r="A74" s="66" t="s">
        <v>125</v>
      </c>
      <c r="B74" s="65"/>
      <c r="C74" s="24">
        <f>F74+I74+L74</f>
        <v>485.8</v>
      </c>
      <c r="D74" s="24">
        <f>J74+M74+G74</f>
        <v>0</v>
      </c>
      <c r="E74" s="24">
        <f t="shared" si="33"/>
        <v>0</v>
      </c>
      <c r="F74" s="11"/>
      <c r="G74" s="11"/>
      <c r="H74" s="11"/>
      <c r="I74" s="11"/>
      <c r="J74" s="11"/>
      <c r="K74" s="11"/>
      <c r="L74" s="11">
        <v>485.8</v>
      </c>
      <c r="M74" s="11">
        <v>0</v>
      </c>
      <c r="N74" s="24">
        <f t="shared" si="36"/>
        <v>0</v>
      </c>
    </row>
    <row r="75" spans="1:14" x14ac:dyDescent="0.25">
      <c r="A75" s="130" t="s">
        <v>51</v>
      </c>
      <c r="B75" s="131"/>
      <c r="C75" s="27">
        <f>C73+C74</f>
        <v>42120.100000000006</v>
      </c>
      <c r="D75" s="27">
        <f>D73+D74</f>
        <v>0</v>
      </c>
      <c r="E75" s="27">
        <f t="shared" si="33"/>
        <v>0</v>
      </c>
      <c r="F75" s="27">
        <f>F73+F74</f>
        <v>21520</v>
      </c>
      <c r="G75" s="27">
        <f>G73+G74</f>
        <v>0</v>
      </c>
      <c r="H75" s="27">
        <f t="shared" ref="H75:H76" si="37">G75/F75*100</f>
        <v>0</v>
      </c>
      <c r="I75" s="27">
        <f>I73+I74</f>
        <v>19906</v>
      </c>
      <c r="J75" s="27">
        <f>J73+J74</f>
        <v>0</v>
      </c>
      <c r="K75" s="27">
        <f t="shared" ref="K75:K76" si="38">J75/I75*100</f>
        <v>0</v>
      </c>
      <c r="L75" s="27">
        <f>L73+L74</f>
        <v>694.1</v>
      </c>
      <c r="M75" s="27">
        <f>M73+M74</f>
        <v>0</v>
      </c>
      <c r="N75" s="27">
        <f t="shared" ref="N75" si="39">M75/L75*100</f>
        <v>0</v>
      </c>
    </row>
    <row r="76" spans="1:14" x14ac:dyDescent="0.25">
      <c r="A76" s="99" t="s">
        <v>56</v>
      </c>
      <c r="B76" s="99"/>
      <c r="C76" s="30">
        <f>C68+C71+C75</f>
        <v>52116.900000000009</v>
      </c>
      <c r="D76" s="30">
        <f>D68+D71+D75</f>
        <v>0</v>
      </c>
      <c r="E76" s="24">
        <f t="shared" ref="E76" si="40">D76/C76*100</f>
        <v>0</v>
      </c>
      <c r="F76" s="30">
        <f>F68+F71+F75</f>
        <v>21520</v>
      </c>
      <c r="G76" s="30">
        <f>G68+G71+G75</f>
        <v>0</v>
      </c>
      <c r="H76" s="27">
        <f t="shared" si="37"/>
        <v>0</v>
      </c>
      <c r="I76" s="30">
        <f>I68+I71+I75</f>
        <v>19906</v>
      </c>
      <c r="J76" s="30">
        <f>J68+J71+J75</f>
        <v>0</v>
      </c>
      <c r="K76" s="27">
        <f t="shared" si="38"/>
        <v>0</v>
      </c>
      <c r="L76" s="30">
        <f>L68+L71+L75</f>
        <v>10690.9</v>
      </c>
      <c r="M76" s="30">
        <f>M68+M71+M75</f>
        <v>0</v>
      </c>
      <c r="N76" s="24">
        <f t="shared" ref="N76" si="41">M76/L76*100</f>
        <v>0</v>
      </c>
    </row>
    <row r="77" spans="1:14" x14ac:dyDescent="0.25">
      <c r="A77" s="89" t="s">
        <v>54</v>
      </c>
      <c r="B77" s="90"/>
      <c r="C77" s="90"/>
      <c r="D77" s="90"/>
      <c r="E77" s="90"/>
      <c r="F77" s="90"/>
      <c r="G77" s="90"/>
      <c r="H77" s="90"/>
      <c r="I77" s="90"/>
      <c r="J77" s="90"/>
      <c r="K77" s="90"/>
      <c r="L77" s="90"/>
      <c r="M77" s="90"/>
      <c r="N77" s="91"/>
    </row>
    <row r="78" spans="1:14" ht="15.75" customHeight="1" x14ac:dyDescent="0.25">
      <c r="A78" s="69" t="s">
        <v>67</v>
      </c>
      <c r="B78" s="70"/>
      <c r="C78" s="70"/>
      <c r="D78" s="70"/>
      <c r="E78" s="70"/>
      <c r="F78" s="70"/>
      <c r="G78" s="70"/>
      <c r="H78" s="70"/>
      <c r="I78" s="70"/>
      <c r="J78" s="70"/>
      <c r="K78" s="70"/>
      <c r="L78" s="70"/>
      <c r="M78" s="70"/>
      <c r="N78" s="71"/>
    </row>
    <row r="79" spans="1:14" ht="28.5" customHeight="1" x14ac:dyDescent="0.25">
      <c r="A79" s="66" t="s">
        <v>28</v>
      </c>
      <c r="B79" s="65"/>
      <c r="C79" s="24">
        <f t="shared" ref="C79" si="42">I79+L79+F79</f>
        <v>468.6</v>
      </c>
      <c r="D79" s="24">
        <f t="shared" ref="D79" si="43">J79+M79+G79</f>
        <v>285</v>
      </c>
      <c r="E79" s="24">
        <f t="shared" ref="E79:E83" si="44">D79/C79*100</f>
        <v>60.819462227912922</v>
      </c>
      <c r="F79" s="14"/>
      <c r="G79" s="14"/>
      <c r="H79" s="11"/>
      <c r="I79" s="13"/>
      <c r="J79" s="13"/>
      <c r="K79" s="11"/>
      <c r="L79" s="11">
        <v>468.6</v>
      </c>
      <c r="M79" s="11">
        <v>285</v>
      </c>
      <c r="N79" s="24">
        <f t="shared" si="23"/>
        <v>60.819462227912922</v>
      </c>
    </row>
    <row r="80" spans="1:14" x14ac:dyDescent="0.25">
      <c r="A80" s="112" t="s">
        <v>51</v>
      </c>
      <c r="B80" s="74"/>
      <c r="C80" s="30">
        <f>C79</f>
        <v>468.6</v>
      </c>
      <c r="D80" s="30">
        <f>D79</f>
        <v>285</v>
      </c>
      <c r="E80" s="25">
        <f t="shared" si="44"/>
        <v>60.819462227912922</v>
      </c>
      <c r="F80" s="30">
        <f>F79</f>
        <v>0</v>
      </c>
      <c r="G80" s="30">
        <f>G79</f>
        <v>0</v>
      </c>
      <c r="H80" s="24"/>
      <c r="I80" s="30">
        <f>I79</f>
        <v>0</v>
      </c>
      <c r="J80" s="30">
        <f>J79</f>
        <v>0</v>
      </c>
      <c r="K80" s="25"/>
      <c r="L80" s="25">
        <f>SUM(L79:L79)</f>
        <v>468.6</v>
      </c>
      <c r="M80" s="25">
        <f>SUM(M79:M79)</f>
        <v>285</v>
      </c>
      <c r="N80" s="25">
        <f t="shared" si="23"/>
        <v>60.819462227912922</v>
      </c>
    </row>
    <row r="81" spans="1:14" ht="15.75" customHeight="1" x14ac:dyDescent="0.25">
      <c r="A81" s="69" t="s">
        <v>68</v>
      </c>
      <c r="B81" s="70"/>
      <c r="C81" s="70"/>
      <c r="D81" s="70"/>
      <c r="E81" s="70"/>
      <c r="F81" s="70"/>
      <c r="G81" s="70"/>
      <c r="H81" s="70"/>
      <c r="I81" s="70"/>
      <c r="J81" s="70"/>
      <c r="K81" s="70"/>
      <c r="L81" s="70"/>
      <c r="M81" s="70"/>
      <c r="N81" s="71"/>
    </row>
    <row r="82" spans="1:14" x14ac:dyDescent="0.25">
      <c r="A82" s="66" t="s">
        <v>27</v>
      </c>
      <c r="B82" s="65"/>
      <c r="C82" s="24">
        <f t="shared" ref="C82" si="45">I82+L82+F82</f>
        <v>1765.6</v>
      </c>
      <c r="D82" s="24">
        <f t="shared" ref="D82" si="46">J82+M82+G82</f>
        <v>0</v>
      </c>
      <c r="E82" s="24">
        <f t="shared" si="44"/>
        <v>0</v>
      </c>
      <c r="F82" s="13">
        <v>178.1</v>
      </c>
      <c r="G82" s="13">
        <v>0</v>
      </c>
      <c r="H82" s="28">
        <f t="shared" ref="H82:H83" si="47">G82/F82*100</f>
        <v>0</v>
      </c>
      <c r="I82" s="13">
        <v>898.9</v>
      </c>
      <c r="J82" s="13">
        <v>0</v>
      </c>
      <c r="K82" s="28">
        <f t="shared" ref="K82:K83" si="48">J82/I82*100</f>
        <v>0</v>
      </c>
      <c r="L82" s="11">
        <v>688.6</v>
      </c>
      <c r="M82" s="11">
        <v>0</v>
      </c>
      <c r="N82" s="24">
        <f t="shared" si="23"/>
        <v>0</v>
      </c>
    </row>
    <row r="83" spans="1:14" x14ac:dyDescent="0.25">
      <c r="A83" s="112" t="s">
        <v>51</v>
      </c>
      <c r="B83" s="74"/>
      <c r="C83" s="30">
        <f>C82</f>
        <v>1765.6</v>
      </c>
      <c r="D83" s="30">
        <f>D82</f>
        <v>0</v>
      </c>
      <c r="E83" s="27">
        <f t="shared" si="44"/>
        <v>0</v>
      </c>
      <c r="F83" s="30">
        <f t="shared" ref="F83:G83" si="49">F82</f>
        <v>178.1</v>
      </c>
      <c r="G83" s="30">
        <f t="shared" si="49"/>
        <v>0</v>
      </c>
      <c r="H83" s="31">
        <f t="shared" si="47"/>
        <v>0</v>
      </c>
      <c r="I83" s="30">
        <f t="shared" ref="I83:J83" si="50">I82</f>
        <v>898.9</v>
      </c>
      <c r="J83" s="30">
        <f t="shared" si="50"/>
        <v>0</v>
      </c>
      <c r="K83" s="31">
        <f t="shared" si="48"/>
        <v>0</v>
      </c>
      <c r="L83" s="25">
        <f>L82</f>
        <v>688.6</v>
      </c>
      <c r="M83" s="25">
        <f>M82</f>
        <v>0</v>
      </c>
      <c r="N83" s="25">
        <f t="shared" si="23"/>
        <v>0</v>
      </c>
    </row>
    <row r="84" spans="1:14" x14ac:dyDescent="0.25">
      <c r="A84" s="69" t="s">
        <v>69</v>
      </c>
      <c r="B84" s="84"/>
      <c r="C84" s="84"/>
      <c r="D84" s="84"/>
      <c r="E84" s="84"/>
      <c r="F84" s="84"/>
      <c r="G84" s="84"/>
      <c r="H84" s="84"/>
      <c r="I84" s="84"/>
      <c r="J84" s="84"/>
      <c r="K84" s="84"/>
      <c r="L84" s="84"/>
      <c r="M84" s="84"/>
      <c r="N84" s="85"/>
    </row>
    <row r="85" spans="1:14" x14ac:dyDescent="0.25">
      <c r="A85" s="81" t="s">
        <v>27</v>
      </c>
      <c r="B85" s="145"/>
      <c r="C85" s="24">
        <f t="shared" ref="C85:D85" si="51">I85+L85+F85</f>
        <v>1103</v>
      </c>
      <c r="D85" s="24">
        <f t="shared" si="51"/>
        <v>1103</v>
      </c>
      <c r="E85" s="24">
        <f t="shared" ref="E85:E93" si="52">D85/C85*100</f>
        <v>100</v>
      </c>
      <c r="F85" s="18"/>
      <c r="G85" s="18"/>
      <c r="H85" s="11"/>
      <c r="I85" s="18"/>
      <c r="J85" s="18"/>
      <c r="K85" s="11"/>
      <c r="L85" s="18">
        <v>1103</v>
      </c>
      <c r="M85" s="18">
        <v>1103</v>
      </c>
      <c r="N85" s="24">
        <f t="shared" si="23"/>
        <v>100</v>
      </c>
    </row>
    <row r="86" spans="1:14" x14ac:dyDescent="0.25">
      <c r="A86" s="73" t="s">
        <v>51</v>
      </c>
      <c r="B86" s="144"/>
      <c r="C86" s="30">
        <f>C85</f>
        <v>1103</v>
      </c>
      <c r="D86" s="30">
        <f>D85</f>
        <v>1103</v>
      </c>
      <c r="E86" s="24">
        <f t="shared" si="52"/>
        <v>100</v>
      </c>
      <c r="F86" s="30">
        <f>F85</f>
        <v>0</v>
      </c>
      <c r="G86" s="30">
        <f>G85</f>
        <v>0</v>
      </c>
      <c r="H86" s="24"/>
      <c r="I86" s="30">
        <f>I85</f>
        <v>0</v>
      </c>
      <c r="J86" s="30">
        <f>J85</f>
        <v>0</v>
      </c>
      <c r="K86" s="24"/>
      <c r="L86" s="30">
        <f t="shared" ref="L86:M86" si="53">L85</f>
        <v>1103</v>
      </c>
      <c r="M86" s="30">
        <f t="shared" si="53"/>
        <v>1103</v>
      </c>
      <c r="N86" s="24">
        <f t="shared" si="23"/>
        <v>100</v>
      </c>
    </row>
    <row r="87" spans="1:14" x14ac:dyDescent="0.25">
      <c r="A87" s="69" t="s">
        <v>70</v>
      </c>
      <c r="B87" s="84"/>
      <c r="C87" s="84"/>
      <c r="D87" s="84"/>
      <c r="E87" s="84"/>
      <c r="F87" s="84"/>
      <c r="G87" s="84"/>
      <c r="H87" s="84"/>
      <c r="I87" s="84"/>
      <c r="J87" s="84"/>
      <c r="K87" s="84"/>
      <c r="L87" s="84"/>
      <c r="M87" s="84"/>
      <c r="N87" s="85"/>
    </row>
    <row r="88" spans="1:14" ht="48.75" customHeight="1" x14ac:dyDescent="0.25">
      <c r="A88" s="81" t="s">
        <v>134</v>
      </c>
      <c r="B88" s="144"/>
      <c r="C88" s="24">
        <f t="shared" ref="C88:D88" si="54">I88+L88+F88</f>
        <v>4436.3999999999996</v>
      </c>
      <c r="D88" s="24">
        <f t="shared" si="54"/>
        <v>0</v>
      </c>
      <c r="E88" s="24">
        <f t="shared" si="52"/>
        <v>0</v>
      </c>
      <c r="F88" s="13"/>
      <c r="G88" s="13"/>
      <c r="H88" s="11"/>
      <c r="I88" s="13">
        <v>612.4</v>
      </c>
      <c r="J88" s="13">
        <v>0</v>
      </c>
      <c r="K88" s="24">
        <f t="shared" ref="K88:K89" si="55">J88/I88*100</f>
        <v>0</v>
      </c>
      <c r="L88" s="13">
        <v>3824</v>
      </c>
      <c r="M88" s="13">
        <v>0</v>
      </c>
      <c r="N88" s="24">
        <f t="shared" si="23"/>
        <v>0</v>
      </c>
    </row>
    <row r="89" spans="1:14" x14ac:dyDescent="0.25">
      <c r="A89" s="73" t="s">
        <v>51</v>
      </c>
      <c r="B89" s="144"/>
      <c r="C89" s="25">
        <f>C88</f>
        <v>4436.3999999999996</v>
      </c>
      <c r="D89" s="25">
        <f>D88</f>
        <v>0</v>
      </c>
      <c r="E89" s="25">
        <f t="shared" si="52"/>
        <v>0</v>
      </c>
      <c r="F89" s="25">
        <f>F88</f>
        <v>0</v>
      </c>
      <c r="G89" s="25">
        <f>G88</f>
        <v>0</v>
      </c>
      <c r="H89" s="24"/>
      <c r="I89" s="25">
        <f>I88</f>
        <v>612.4</v>
      </c>
      <c r="J89" s="25">
        <f>J88</f>
        <v>0</v>
      </c>
      <c r="K89" s="24">
        <f t="shared" si="55"/>
        <v>0</v>
      </c>
      <c r="L89" s="25">
        <f t="shared" ref="L89:M89" si="56">L88</f>
        <v>3824</v>
      </c>
      <c r="M89" s="25">
        <f t="shared" si="56"/>
        <v>0</v>
      </c>
      <c r="N89" s="25">
        <f t="shared" si="23"/>
        <v>0</v>
      </c>
    </row>
    <row r="90" spans="1:14" x14ac:dyDescent="0.25">
      <c r="A90" s="69" t="s">
        <v>71</v>
      </c>
      <c r="B90" s="84"/>
      <c r="C90" s="84"/>
      <c r="D90" s="84"/>
      <c r="E90" s="84"/>
      <c r="F90" s="84"/>
      <c r="G90" s="84"/>
      <c r="H90" s="84"/>
      <c r="I90" s="84"/>
      <c r="J90" s="84"/>
      <c r="K90" s="84"/>
      <c r="L90" s="84"/>
      <c r="M90" s="84"/>
      <c r="N90" s="85"/>
    </row>
    <row r="91" spans="1:14" x14ac:dyDescent="0.25">
      <c r="A91" s="66" t="s">
        <v>27</v>
      </c>
      <c r="B91" s="65"/>
      <c r="C91" s="24">
        <f t="shared" ref="C91:D91" si="57">I91+L91+F91</f>
        <v>13094.8</v>
      </c>
      <c r="D91" s="24">
        <f t="shared" si="57"/>
        <v>3262.4</v>
      </c>
      <c r="E91" s="24">
        <f t="shared" si="52"/>
        <v>24.913706203989371</v>
      </c>
      <c r="F91" s="12"/>
      <c r="G91" s="12"/>
      <c r="H91" s="11"/>
      <c r="I91" s="15"/>
      <c r="J91" s="15"/>
      <c r="K91" s="11"/>
      <c r="L91" s="11">
        <v>13094.8</v>
      </c>
      <c r="M91" s="11">
        <v>3262.4</v>
      </c>
      <c r="N91" s="32">
        <f t="shared" si="23"/>
        <v>24.913706203989371</v>
      </c>
    </row>
    <row r="92" spans="1:14" x14ac:dyDescent="0.25">
      <c r="A92" s="86" t="s">
        <v>51</v>
      </c>
      <c r="B92" s="87"/>
      <c r="C92" s="25">
        <f>C91</f>
        <v>13094.8</v>
      </c>
      <c r="D92" s="25">
        <f>D91</f>
        <v>3262.4</v>
      </c>
      <c r="E92" s="24">
        <f t="shared" si="52"/>
        <v>24.913706203989371</v>
      </c>
      <c r="F92" s="25">
        <f>F91</f>
        <v>0</v>
      </c>
      <c r="G92" s="25">
        <f>G91</f>
        <v>0</v>
      </c>
      <c r="H92" s="24"/>
      <c r="I92" s="25">
        <f>I91</f>
        <v>0</v>
      </c>
      <c r="J92" s="25">
        <f>J91</f>
        <v>0</v>
      </c>
      <c r="K92" s="24"/>
      <c r="L92" s="25">
        <f t="shared" ref="L92:M92" si="58">L91</f>
        <v>13094.8</v>
      </c>
      <c r="M92" s="25">
        <f t="shared" si="58"/>
        <v>3262.4</v>
      </c>
      <c r="N92" s="34">
        <f t="shared" si="23"/>
        <v>24.913706203989371</v>
      </c>
    </row>
    <row r="93" spans="1:14" x14ac:dyDescent="0.25">
      <c r="A93" s="82" t="s">
        <v>57</v>
      </c>
      <c r="B93" s="83"/>
      <c r="C93" s="25">
        <f>C80+C83+C86+C89+C92</f>
        <v>20868.399999999998</v>
      </c>
      <c r="D93" s="25">
        <f>D80+D83+D86+D89+D92</f>
        <v>4650.3999999999996</v>
      </c>
      <c r="E93" s="27">
        <f t="shared" si="52"/>
        <v>22.284410879607446</v>
      </c>
      <c r="F93" s="25">
        <f>F80+F83+F86+F89+F92</f>
        <v>178.1</v>
      </c>
      <c r="G93" s="25">
        <f>G80+G83+G86+G89+G92</f>
        <v>0</v>
      </c>
      <c r="H93" s="34">
        <f>G93/F93*100</f>
        <v>0</v>
      </c>
      <c r="I93" s="25">
        <f>I80+I83+I86+I89+I92</f>
        <v>1511.3</v>
      </c>
      <c r="J93" s="25">
        <f>J80+J83+J86+J89+J92</f>
        <v>0</v>
      </c>
      <c r="K93" s="34">
        <f t="shared" ref="K93:K94" si="59">J93/I93*100</f>
        <v>0</v>
      </c>
      <c r="L93" s="25">
        <f>L80+L83+L86+L89+L92</f>
        <v>19179</v>
      </c>
      <c r="M93" s="25">
        <f>M80+M83+M86+M89+M92</f>
        <v>4650.3999999999996</v>
      </c>
      <c r="N93" s="34">
        <f t="shared" si="23"/>
        <v>24.247353876635902</v>
      </c>
    </row>
    <row r="94" spans="1:14" x14ac:dyDescent="0.25">
      <c r="A94" s="73" t="s">
        <v>31</v>
      </c>
      <c r="B94" s="74"/>
      <c r="C94" s="34">
        <f>C76+C93</f>
        <v>72985.3</v>
      </c>
      <c r="D94" s="34">
        <f>D76+D93</f>
        <v>4650.3999999999996</v>
      </c>
      <c r="E94" s="34">
        <f t="shared" ref="E94" si="60">D94/C94*100</f>
        <v>6.371694026057301</v>
      </c>
      <c r="F94" s="34">
        <f>F76+F93</f>
        <v>21698.1</v>
      </c>
      <c r="G94" s="34">
        <f>G76+G93</f>
        <v>0</v>
      </c>
      <c r="H94" s="34">
        <f>G94/F94*100</f>
        <v>0</v>
      </c>
      <c r="I94" s="34">
        <f>I76+I93</f>
        <v>21417.3</v>
      </c>
      <c r="J94" s="34">
        <f>J76+J93</f>
        <v>0</v>
      </c>
      <c r="K94" s="34">
        <f t="shared" si="59"/>
        <v>0</v>
      </c>
      <c r="L94" s="34">
        <f>L76+L93</f>
        <v>29869.9</v>
      </c>
      <c r="M94" s="34">
        <f>M76+M93</f>
        <v>4650.3999999999996</v>
      </c>
      <c r="N94" s="34">
        <f t="shared" si="23"/>
        <v>15.568850247238858</v>
      </c>
    </row>
    <row r="95" spans="1:14" ht="22.5" customHeight="1" x14ac:dyDescent="0.35">
      <c r="A95" s="50" t="s">
        <v>17</v>
      </c>
      <c r="B95" s="78" t="s">
        <v>4</v>
      </c>
      <c r="C95" s="79"/>
      <c r="D95" s="79"/>
      <c r="E95" s="79"/>
      <c r="F95" s="79"/>
      <c r="G95" s="79"/>
      <c r="H95" s="79"/>
      <c r="I95" s="79"/>
      <c r="J95" s="79"/>
      <c r="K95" s="79"/>
      <c r="L95" s="79"/>
      <c r="M95" s="79"/>
      <c r="N95" s="80"/>
    </row>
    <row r="96" spans="1:14" x14ac:dyDescent="0.25">
      <c r="A96" s="89" t="s">
        <v>53</v>
      </c>
      <c r="B96" s="90"/>
      <c r="C96" s="90"/>
      <c r="D96" s="90"/>
      <c r="E96" s="90"/>
      <c r="F96" s="90"/>
      <c r="G96" s="90"/>
      <c r="H96" s="90"/>
      <c r="I96" s="90"/>
      <c r="J96" s="90"/>
      <c r="K96" s="90"/>
      <c r="L96" s="90"/>
      <c r="M96" s="90"/>
      <c r="N96" s="91"/>
    </row>
    <row r="97" spans="1:14" ht="22.5" customHeight="1" x14ac:dyDescent="0.25">
      <c r="A97" s="69" t="s">
        <v>132</v>
      </c>
      <c r="B97" s="70"/>
      <c r="C97" s="70"/>
      <c r="D97" s="70"/>
      <c r="E97" s="70"/>
      <c r="F97" s="70"/>
      <c r="G97" s="70"/>
      <c r="H97" s="70"/>
      <c r="I97" s="70"/>
      <c r="J97" s="70"/>
      <c r="K97" s="70"/>
      <c r="L97" s="70"/>
      <c r="M97" s="70"/>
      <c r="N97" s="71"/>
    </row>
    <row r="98" spans="1:14" ht="33" customHeight="1" x14ac:dyDescent="0.25">
      <c r="A98" s="81" t="s">
        <v>125</v>
      </c>
      <c r="B98" s="74"/>
      <c r="C98" s="24">
        <f t="shared" ref="C98" si="61">I98+L98+F98</f>
        <v>1282.9000000000001</v>
      </c>
      <c r="D98" s="24">
        <f>J98+M98+G98</f>
        <v>0</v>
      </c>
      <c r="E98" s="24">
        <f t="shared" ref="E98:E99" si="62">D98/C98*100</f>
        <v>0</v>
      </c>
      <c r="F98" s="11"/>
      <c r="G98" s="11"/>
      <c r="H98" s="11"/>
      <c r="I98" s="11"/>
      <c r="J98" s="11"/>
      <c r="K98" s="11"/>
      <c r="L98" s="11">
        <v>1282.9000000000001</v>
      </c>
      <c r="M98" s="11">
        <v>0</v>
      </c>
      <c r="N98" s="24">
        <f t="shared" si="23"/>
        <v>0</v>
      </c>
    </row>
    <row r="99" spans="1:14" ht="15.75" customHeight="1" x14ac:dyDescent="0.25">
      <c r="A99" s="99" t="s">
        <v>52</v>
      </c>
      <c r="B99" s="99"/>
      <c r="C99" s="25">
        <f>C98</f>
        <v>1282.9000000000001</v>
      </c>
      <c r="D99" s="25">
        <f>D98</f>
        <v>0</v>
      </c>
      <c r="E99" s="25">
        <f t="shared" si="62"/>
        <v>0</v>
      </c>
      <c r="F99" s="25">
        <f>F98</f>
        <v>0</v>
      </c>
      <c r="G99" s="25">
        <f>G98</f>
        <v>0</v>
      </c>
      <c r="H99" s="24"/>
      <c r="I99" s="25">
        <f t="shared" ref="I99:M99" si="63">I98</f>
        <v>0</v>
      </c>
      <c r="J99" s="25">
        <f t="shared" si="63"/>
        <v>0</v>
      </c>
      <c r="K99" s="24"/>
      <c r="L99" s="25">
        <f t="shared" si="63"/>
        <v>1282.9000000000001</v>
      </c>
      <c r="M99" s="25">
        <f t="shared" si="63"/>
        <v>0</v>
      </c>
      <c r="N99" s="25">
        <f t="shared" si="23"/>
        <v>0</v>
      </c>
    </row>
    <row r="100" spans="1:14" ht="15.75" customHeight="1" x14ac:dyDescent="0.25">
      <c r="A100" s="69" t="s">
        <v>135</v>
      </c>
      <c r="B100" s="70"/>
      <c r="C100" s="70"/>
      <c r="D100" s="70"/>
      <c r="E100" s="70"/>
      <c r="F100" s="70"/>
      <c r="G100" s="70"/>
      <c r="H100" s="70"/>
      <c r="I100" s="70"/>
      <c r="J100" s="70"/>
      <c r="K100" s="70"/>
      <c r="L100" s="70"/>
      <c r="M100" s="70"/>
      <c r="N100" s="71"/>
    </row>
    <row r="101" spans="1:14" ht="35.25" customHeight="1" x14ac:dyDescent="0.25">
      <c r="A101" s="66" t="s">
        <v>28</v>
      </c>
      <c r="B101" s="65"/>
      <c r="C101" s="24">
        <f t="shared" ref="C101" si="64">I101+L101+F101</f>
        <v>12007</v>
      </c>
      <c r="D101" s="24">
        <f>J101+M101+G101</f>
        <v>0</v>
      </c>
      <c r="E101" s="24">
        <f t="shared" ref="E101:E103" si="65">D101/C101*100</f>
        <v>0</v>
      </c>
      <c r="F101" s="11"/>
      <c r="G101" s="11"/>
      <c r="H101" s="11"/>
      <c r="I101" s="11"/>
      <c r="J101" s="11"/>
      <c r="K101" s="11"/>
      <c r="L101" s="11">
        <v>12007</v>
      </c>
      <c r="M101" s="11">
        <v>0</v>
      </c>
      <c r="N101" s="24">
        <f t="shared" ref="N101:N103" si="66">M101/L101*100</f>
        <v>0</v>
      </c>
    </row>
    <row r="102" spans="1:14" ht="15.75" customHeight="1" x14ac:dyDescent="0.25">
      <c r="A102" s="99" t="s">
        <v>52</v>
      </c>
      <c r="B102" s="99"/>
      <c r="C102" s="25">
        <f>C101</f>
        <v>12007</v>
      </c>
      <c r="D102" s="25">
        <f>D101</f>
        <v>0</v>
      </c>
      <c r="E102" s="25">
        <f t="shared" si="65"/>
        <v>0</v>
      </c>
      <c r="F102" s="25">
        <f>F101</f>
        <v>0</v>
      </c>
      <c r="G102" s="25">
        <f>G101</f>
        <v>0</v>
      </c>
      <c r="H102" s="24"/>
      <c r="I102" s="25">
        <f t="shared" ref="I102:J102" si="67">I101</f>
        <v>0</v>
      </c>
      <c r="J102" s="25">
        <f t="shared" si="67"/>
        <v>0</v>
      </c>
      <c r="K102" s="24"/>
      <c r="L102" s="25">
        <f t="shared" ref="L102:M102" si="68">L101</f>
        <v>12007</v>
      </c>
      <c r="M102" s="25">
        <f t="shared" si="68"/>
        <v>0</v>
      </c>
      <c r="N102" s="25">
        <f t="shared" si="66"/>
        <v>0</v>
      </c>
    </row>
    <row r="103" spans="1:14" ht="15.75" customHeight="1" x14ac:dyDescent="0.25">
      <c r="A103" s="99" t="s">
        <v>56</v>
      </c>
      <c r="B103" s="99"/>
      <c r="C103" s="146">
        <f>C99+C102</f>
        <v>13289.9</v>
      </c>
      <c r="D103" s="146">
        <f>D99+D102</f>
        <v>0</v>
      </c>
      <c r="E103" s="25">
        <f t="shared" si="65"/>
        <v>0</v>
      </c>
      <c r="F103" s="146">
        <f>F99+F102</f>
        <v>0</v>
      </c>
      <c r="G103" s="146">
        <f>G99+G102</f>
        <v>0</v>
      </c>
      <c r="H103" s="24"/>
      <c r="I103" s="146">
        <f>I99+I102</f>
        <v>0</v>
      </c>
      <c r="J103" s="146">
        <f>J99+J102</f>
        <v>0</v>
      </c>
      <c r="K103" s="24"/>
      <c r="L103" s="146">
        <f>L99+L102</f>
        <v>13289.9</v>
      </c>
      <c r="M103" s="146">
        <f>M99+M102</f>
        <v>0</v>
      </c>
      <c r="N103" s="25">
        <f t="shared" si="66"/>
        <v>0</v>
      </c>
    </row>
    <row r="104" spans="1:14" ht="15.75" customHeight="1" x14ac:dyDescent="0.25">
      <c r="A104" s="89" t="s">
        <v>54</v>
      </c>
      <c r="B104" s="90"/>
      <c r="C104" s="90"/>
      <c r="D104" s="90"/>
      <c r="E104" s="90"/>
      <c r="F104" s="90"/>
      <c r="G104" s="90"/>
      <c r="H104" s="90"/>
      <c r="I104" s="90"/>
      <c r="J104" s="90"/>
      <c r="K104" s="90"/>
      <c r="L104" s="90"/>
      <c r="M104" s="90"/>
      <c r="N104" s="91"/>
    </row>
    <row r="105" spans="1:14" ht="15.75" customHeight="1" x14ac:dyDescent="0.25">
      <c r="A105" s="75" t="s">
        <v>72</v>
      </c>
      <c r="B105" s="76"/>
      <c r="C105" s="76"/>
      <c r="D105" s="76"/>
      <c r="E105" s="76"/>
      <c r="F105" s="76"/>
      <c r="G105" s="76"/>
      <c r="H105" s="76"/>
      <c r="I105" s="76"/>
      <c r="J105" s="76"/>
      <c r="K105" s="76"/>
      <c r="L105" s="76"/>
      <c r="M105" s="76"/>
      <c r="N105" s="77"/>
    </row>
    <row r="106" spans="1:14" x14ac:dyDescent="0.25">
      <c r="A106" s="81" t="s">
        <v>27</v>
      </c>
      <c r="B106" s="74"/>
      <c r="C106" s="24">
        <f t="shared" ref="C106" si="69">I106+L106+F106</f>
        <v>440</v>
      </c>
      <c r="D106" s="24">
        <f t="shared" ref="D106" si="70">J106+M106+G106</f>
        <v>169</v>
      </c>
      <c r="E106" s="24">
        <f t="shared" ref="E106:E107" si="71">D106/C106*100</f>
        <v>38.409090909090907</v>
      </c>
      <c r="F106" s="11"/>
      <c r="G106" s="11"/>
      <c r="H106" s="11"/>
      <c r="I106" s="11"/>
      <c r="J106" s="11"/>
      <c r="K106" s="11"/>
      <c r="L106" s="11">
        <v>440</v>
      </c>
      <c r="M106" s="11">
        <v>169</v>
      </c>
      <c r="N106" s="24">
        <f t="shared" si="23"/>
        <v>38.409090909090907</v>
      </c>
    </row>
    <row r="107" spans="1:14" ht="17.25" customHeight="1" x14ac:dyDescent="0.25">
      <c r="A107" s="86" t="s">
        <v>51</v>
      </c>
      <c r="B107" s="83"/>
      <c r="C107" s="25">
        <f>C106</f>
        <v>440</v>
      </c>
      <c r="D107" s="25">
        <f>D106</f>
        <v>169</v>
      </c>
      <c r="E107" s="25">
        <f t="shared" si="71"/>
        <v>38.409090909090907</v>
      </c>
      <c r="F107" s="25">
        <f>F106</f>
        <v>0</v>
      </c>
      <c r="G107" s="25">
        <f>G106</f>
        <v>0</v>
      </c>
      <c r="H107" s="24"/>
      <c r="I107" s="25">
        <f>I106</f>
        <v>0</v>
      </c>
      <c r="J107" s="25">
        <f>J106</f>
        <v>0</v>
      </c>
      <c r="K107" s="24"/>
      <c r="L107" s="25">
        <f>SUM(L106:L106)</f>
        <v>440</v>
      </c>
      <c r="M107" s="25">
        <f>SUM(M106:M106)</f>
        <v>169</v>
      </c>
      <c r="N107" s="25">
        <f t="shared" si="23"/>
        <v>38.409090909090907</v>
      </c>
    </row>
    <row r="108" spans="1:14" ht="31.5" customHeight="1" x14ac:dyDescent="0.25">
      <c r="A108" s="108" t="s">
        <v>73</v>
      </c>
      <c r="B108" s="109"/>
      <c r="C108" s="109"/>
      <c r="D108" s="109"/>
      <c r="E108" s="109"/>
      <c r="F108" s="109"/>
      <c r="G108" s="109"/>
      <c r="H108" s="109"/>
      <c r="I108" s="109"/>
      <c r="J108" s="109"/>
      <c r="K108" s="109"/>
      <c r="L108" s="109"/>
      <c r="M108" s="109"/>
      <c r="N108" s="110"/>
    </row>
    <row r="109" spans="1:14" ht="17.25" customHeight="1" x14ac:dyDescent="0.25">
      <c r="A109" s="81" t="s">
        <v>27</v>
      </c>
      <c r="B109" s="74"/>
      <c r="C109" s="24">
        <f t="shared" ref="C109:C110" si="72">I109+L109+F109</f>
        <v>20</v>
      </c>
      <c r="D109" s="24">
        <f t="shared" ref="D109:D110" si="73">J109+M109+G109</f>
        <v>0</v>
      </c>
      <c r="E109" s="24"/>
      <c r="F109" s="12"/>
      <c r="G109" s="12"/>
      <c r="H109" s="11"/>
      <c r="I109" s="12"/>
      <c r="J109" s="12"/>
      <c r="K109" s="11"/>
      <c r="L109" s="11">
        <v>20</v>
      </c>
      <c r="M109" s="11">
        <v>0</v>
      </c>
      <c r="N109" s="24">
        <f t="shared" si="23"/>
        <v>0</v>
      </c>
    </row>
    <row r="110" spans="1:14" ht="32.25" customHeight="1" x14ac:dyDescent="0.25">
      <c r="A110" s="81" t="s">
        <v>28</v>
      </c>
      <c r="B110" s="74"/>
      <c r="C110" s="24">
        <f t="shared" si="72"/>
        <v>4617</v>
      </c>
      <c r="D110" s="24">
        <f t="shared" si="73"/>
        <v>1137</v>
      </c>
      <c r="E110" s="24">
        <f t="shared" ref="E110:E111" si="74">D110/C110*100</f>
        <v>24.626380766731643</v>
      </c>
      <c r="F110" s="12"/>
      <c r="G110" s="12"/>
      <c r="H110" s="11"/>
      <c r="I110" s="12"/>
      <c r="J110" s="12"/>
      <c r="K110" s="11"/>
      <c r="L110" s="11">
        <v>4617</v>
      </c>
      <c r="M110" s="11">
        <v>1137</v>
      </c>
      <c r="N110" s="24">
        <f t="shared" si="23"/>
        <v>24.626380766731643</v>
      </c>
    </row>
    <row r="111" spans="1:14" ht="17.25" customHeight="1" x14ac:dyDescent="0.25">
      <c r="A111" s="86" t="s">
        <v>51</v>
      </c>
      <c r="B111" s="83"/>
      <c r="C111" s="25">
        <f>C109+C110</f>
        <v>4637</v>
      </c>
      <c r="D111" s="25">
        <f>D109+D110</f>
        <v>1137</v>
      </c>
      <c r="E111" s="24">
        <f t="shared" si="74"/>
        <v>24.520163899072674</v>
      </c>
      <c r="F111" s="25">
        <f>F109+F110</f>
        <v>0</v>
      </c>
      <c r="G111" s="25">
        <f>G109+G110</f>
        <v>0</v>
      </c>
      <c r="H111" s="24"/>
      <c r="I111" s="25">
        <f>I109+I110</f>
        <v>0</v>
      </c>
      <c r="J111" s="25">
        <f>J109+J110</f>
        <v>0</v>
      </c>
      <c r="K111" s="24"/>
      <c r="L111" s="25">
        <f t="shared" ref="L111:N111" si="75">L109+L110</f>
        <v>4637</v>
      </c>
      <c r="M111" s="25">
        <f t="shared" si="75"/>
        <v>1137</v>
      </c>
      <c r="N111" s="25">
        <f t="shared" si="75"/>
        <v>24.626380766731643</v>
      </c>
    </row>
    <row r="112" spans="1:14" hidden="1" x14ac:dyDescent="0.25">
      <c r="A112" s="141" t="s">
        <v>121</v>
      </c>
      <c r="B112" s="141"/>
      <c r="C112" s="141"/>
      <c r="D112" s="141"/>
      <c r="E112" s="141"/>
      <c r="F112" s="141"/>
      <c r="G112" s="141"/>
      <c r="H112" s="141"/>
      <c r="I112" s="141"/>
      <c r="J112" s="141"/>
      <c r="K112" s="141"/>
      <c r="L112" s="141"/>
      <c r="M112" s="141"/>
      <c r="N112" s="141"/>
    </row>
    <row r="113" spans="1:17" ht="30.75" hidden="1" customHeight="1" x14ac:dyDescent="0.25">
      <c r="A113" s="81" t="s">
        <v>28</v>
      </c>
      <c r="B113" s="74"/>
      <c r="C113" s="24">
        <f t="shared" ref="C113:D114" si="76">I113+L113+F113</f>
        <v>0</v>
      </c>
      <c r="D113" s="24">
        <f t="shared" ref="D113" si="77">J113+M113+G113</f>
        <v>0</v>
      </c>
      <c r="E113" s="24" t="e">
        <f t="shared" ref="E113:E114" si="78">D113/C113*100</f>
        <v>#DIV/0!</v>
      </c>
      <c r="F113" s="59"/>
      <c r="G113" s="59"/>
      <c r="H113" s="59"/>
      <c r="I113" s="59"/>
      <c r="J113" s="59"/>
      <c r="K113" s="59"/>
      <c r="L113" s="17">
        <v>0</v>
      </c>
      <c r="M113" s="60">
        <v>0</v>
      </c>
      <c r="N113" s="24" t="e">
        <f t="shared" si="23"/>
        <v>#DIV/0!</v>
      </c>
    </row>
    <row r="114" spans="1:17" ht="17.25" hidden="1" customHeight="1" x14ac:dyDescent="0.25">
      <c r="A114" s="86" t="s">
        <v>51</v>
      </c>
      <c r="B114" s="83"/>
      <c r="C114" s="27">
        <f t="shared" si="76"/>
        <v>0</v>
      </c>
      <c r="D114" s="27">
        <f t="shared" si="76"/>
        <v>0</v>
      </c>
      <c r="E114" s="27" t="e">
        <f t="shared" si="78"/>
        <v>#DIV/0!</v>
      </c>
      <c r="F114" s="25">
        <f>F113</f>
        <v>0</v>
      </c>
      <c r="G114" s="25">
        <f>G113</f>
        <v>0</v>
      </c>
      <c r="H114" s="24"/>
      <c r="I114" s="25">
        <f>I113</f>
        <v>0</v>
      </c>
      <c r="J114" s="25">
        <f>J113</f>
        <v>0</v>
      </c>
      <c r="K114" s="24"/>
      <c r="L114" s="25">
        <f>L113</f>
        <v>0</v>
      </c>
      <c r="M114" s="25">
        <f>M113</f>
        <v>0</v>
      </c>
      <c r="N114" s="24" t="e">
        <f t="shared" si="23"/>
        <v>#DIV/0!</v>
      </c>
    </row>
    <row r="115" spans="1:17" ht="17.25" customHeight="1" x14ac:dyDescent="0.25">
      <c r="A115" s="82" t="s">
        <v>57</v>
      </c>
      <c r="B115" s="83"/>
      <c r="C115" s="25">
        <f>C107+C111+C114</f>
        <v>5077</v>
      </c>
      <c r="D115" s="25">
        <f>D107+D111+D114</f>
        <v>1306</v>
      </c>
      <c r="E115" s="25">
        <f>D115/C115*100</f>
        <v>25.723852668898957</v>
      </c>
      <c r="F115" s="25">
        <f>F107+F111+F114</f>
        <v>0</v>
      </c>
      <c r="G115" s="25">
        <f>G107+G111+G114</f>
        <v>0</v>
      </c>
      <c r="H115" s="24"/>
      <c r="I115" s="25">
        <f>I107+I111+I114</f>
        <v>0</v>
      </c>
      <c r="J115" s="25">
        <f>J107+J111+J114</f>
        <v>0</v>
      </c>
      <c r="K115" s="24"/>
      <c r="L115" s="25">
        <f>L107+L111+L114</f>
        <v>5077</v>
      </c>
      <c r="M115" s="25">
        <f>M107+M111+M114</f>
        <v>1306</v>
      </c>
      <c r="N115" s="25">
        <f>N110+N111</f>
        <v>49.252761533463286</v>
      </c>
    </row>
    <row r="116" spans="1:17" ht="15.75" customHeight="1" x14ac:dyDescent="0.25">
      <c r="A116" s="73" t="s">
        <v>31</v>
      </c>
      <c r="B116" s="74"/>
      <c r="C116" s="27">
        <f>C103+C115</f>
        <v>18366.900000000001</v>
      </c>
      <c r="D116" s="27">
        <f t="shared" ref="D116:M116" si="79">D103+D115</f>
        <v>1306</v>
      </c>
      <c r="E116" s="24">
        <f>D116/C116*100</f>
        <v>7.1106174694695339</v>
      </c>
      <c r="F116" s="27">
        <f t="shared" si="79"/>
        <v>0</v>
      </c>
      <c r="G116" s="27">
        <f t="shared" si="79"/>
        <v>0</v>
      </c>
      <c r="H116" s="27">
        <f t="shared" si="79"/>
        <v>0</v>
      </c>
      <c r="I116" s="27">
        <f t="shared" si="79"/>
        <v>0</v>
      </c>
      <c r="J116" s="27">
        <f t="shared" si="79"/>
        <v>0</v>
      </c>
      <c r="K116" s="27">
        <f t="shared" si="79"/>
        <v>0</v>
      </c>
      <c r="L116" s="27">
        <f t="shared" si="79"/>
        <v>18366.900000000001</v>
      </c>
      <c r="M116" s="27">
        <f t="shared" si="79"/>
        <v>1306</v>
      </c>
      <c r="N116" s="27">
        <f>N111+N112</f>
        <v>24.626380766731643</v>
      </c>
    </row>
    <row r="117" spans="1:17" s="8" customFormat="1" ht="16.5" customHeight="1" x14ac:dyDescent="0.35">
      <c r="A117" s="50" t="s">
        <v>18</v>
      </c>
      <c r="B117" s="78" t="s">
        <v>5</v>
      </c>
      <c r="C117" s="79"/>
      <c r="D117" s="79"/>
      <c r="E117" s="79"/>
      <c r="F117" s="79"/>
      <c r="G117" s="79"/>
      <c r="H117" s="79"/>
      <c r="I117" s="79"/>
      <c r="J117" s="79"/>
      <c r="K117" s="79"/>
      <c r="L117" s="79"/>
      <c r="M117" s="79"/>
      <c r="N117" s="80"/>
    </row>
    <row r="118" spans="1:17" s="8" customFormat="1" ht="16.5" customHeight="1" x14ac:dyDescent="0.25">
      <c r="A118" s="89" t="s">
        <v>54</v>
      </c>
      <c r="B118" s="90"/>
      <c r="C118" s="90"/>
      <c r="D118" s="90"/>
      <c r="E118" s="90"/>
      <c r="F118" s="90"/>
      <c r="G118" s="90"/>
      <c r="H118" s="90"/>
      <c r="I118" s="90"/>
      <c r="J118" s="90"/>
      <c r="K118" s="90"/>
      <c r="L118" s="90"/>
      <c r="M118" s="90"/>
      <c r="N118" s="91"/>
    </row>
    <row r="119" spans="1:17" ht="32.25" customHeight="1" x14ac:dyDescent="0.25">
      <c r="A119" s="69" t="s">
        <v>74</v>
      </c>
      <c r="B119" s="70"/>
      <c r="C119" s="70"/>
      <c r="D119" s="70"/>
      <c r="E119" s="70"/>
      <c r="F119" s="70"/>
      <c r="G119" s="70"/>
      <c r="H119" s="70"/>
      <c r="I119" s="70"/>
      <c r="J119" s="70"/>
      <c r="K119" s="70"/>
      <c r="L119" s="70"/>
      <c r="M119" s="70"/>
      <c r="N119" s="71"/>
    </row>
    <row r="120" spans="1:17" s="2" customFormat="1" x14ac:dyDescent="0.25">
      <c r="A120" s="64" t="s">
        <v>27</v>
      </c>
      <c r="B120" s="65"/>
      <c r="C120" s="24">
        <f t="shared" ref="C120" si="80">I120+L120+F120</f>
        <v>31105.1</v>
      </c>
      <c r="D120" s="24">
        <f t="shared" ref="D120" si="81">J120+M120+G120</f>
        <v>7874.7</v>
      </c>
      <c r="E120" s="24">
        <f t="shared" ref="E120:E121" si="82">D120/C120*100</f>
        <v>25.31642720968587</v>
      </c>
      <c r="F120" s="11"/>
      <c r="G120" s="11"/>
      <c r="H120" s="11"/>
      <c r="I120" s="11"/>
      <c r="J120" s="11"/>
      <c r="K120" s="11"/>
      <c r="L120" s="11">
        <v>31105.1</v>
      </c>
      <c r="M120" s="11">
        <v>7874.7</v>
      </c>
      <c r="N120" s="24">
        <f t="shared" si="23"/>
        <v>25.31642720968587</v>
      </c>
    </row>
    <row r="121" spans="1:17" x14ac:dyDescent="0.25">
      <c r="A121" s="73" t="s">
        <v>51</v>
      </c>
      <c r="B121" s="107"/>
      <c r="C121" s="25">
        <f>C120</f>
        <v>31105.1</v>
      </c>
      <c r="D121" s="25">
        <f>D120</f>
        <v>7874.7</v>
      </c>
      <c r="E121" s="25">
        <f t="shared" si="82"/>
        <v>25.31642720968587</v>
      </c>
      <c r="F121" s="25">
        <f>F120</f>
        <v>0</v>
      </c>
      <c r="G121" s="25">
        <f>G120</f>
        <v>0</v>
      </c>
      <c r="H121" s="24"/>
      <c r="I121" s="25">
        <f>I120</f>
        <v>0</v>
      </c>
      <c r="J121" s="25">
        <f>J120</f>
        <v>0</v>
      </c>
      <c r="K121" s="24"/>
      <c r="L121" s="25">
        <f>L120</f>
        <v>31105.1</v>
      </c>
      <c r="M121" s="25">
        <f>M120</f>
        <v>7874.7</v>
      </c>
      <c r="N121" s="25">
        <f t="shared" si="23"/>
        <v>25.31642720968587</v>
      </c>
    </row>
    <row r="122" spans="1:17" ht="25.5" customHeight="1" x14ac:dyDescent="0.25">
      <c r="A122" s="75" t="s">
        <v>75</v>
      </c>
      <c r="B122" s="76"/>
      <c r="C122" s="76"/>
      <c r="D122" s="76"/>
      <c r="E122" s="76"/>
      <c r="F122" s="76"/>
      <c r="G122" s="76"/>
      <c r="H122" s="76"/>
      <c r="I122" s="76"/>
      <c r="J122" s="76"/>
      <c r="K122" s="76"/>
      <c r="L122" s="76"/>
      <c r="M122" s="76"/>
      <c r="N122" s="77"/>
    </row>
    <row r="123" spans="1:17" x14ac:dyDescent="0.25">
      <c r="A123" s="64" t="s">
        <v>27</v>
      </c>
      <c r="B123" s="65"/>
      <c r="C123" s="24">
        <f t="shared" ref="C123" si="83">I123+L123+F123</f>
        <v>18203.7</v>
      </c>
      <c r="D123" s="24">
        <f t="shared" ref="D123" si="84">J123+M123+G123</f>
        <v>5133.6000000000004</v>
      </c>
      <c r="E123" s="24">
        <f t="shared" ref="E123:E124" si="85">D123/C123*100</f>
        <v>28.200860264671469</v>
      </c>
      <c r="F123" s="11"/>
      <c r="G123" s="11"/>
      <c r="H123" s="11"/>
      <c r="I123" s="11"/>
      <c r="J123" s="11"/>
      <c r="K123" s="11"/>
      <c r="L123" s="11">
        <v>18203.7</v>
      </c>
      <c r="M123" s="11">
        <v>5133.6000000000004</v>
      </c>
      <c r="N123" s="24">
        <f t="shared" ref="N123:N169" si="86">M123/L123*100</f>
        <v>28.200860264671469</v>
      </c>
    </row>
    <row r="124" spans="1:17" x14ac:dyDescent="0.25">
      <c r="A124" s="82" t="s">
        <v>51</v>
      </c>
      <c r="B124" s="83"/>
      <c r="C124" s="25">
        <f>C123</f>
        <v>18203.7</v>
      </c>
      <c r="D124" s="25">
        <f>D123</f>
        <v>5133.6000000000004</v>
      </c>
      <c r="E124" s="25">
        <f t="shared" si="85"/>
        <v>28.200860264671469</v>
      </c>
      <c r="F124" s="25">
        <f>F123</f>
        <v>0</v>
      </c>
      <c r="G124" s="25">
        <f>G123</f>
        <v>0</v>
      </c>
      <c r="H124" s="24"/>
      <c r="I124" s="25">
        <f>I123</f>
        <v>0</v>
      </c>
      <c r="J124" s="25">
        <f>J123</f>
        <v>0</v>
      </c>
      <c r="K124" s="24"/>
      <c r="L124" s="25">
        <f>L123</f>
        <v>18203.7</v>
      </c>
      <c r="M124" s="25">
        <f>M123</f>
        <v>5133.6000000000004</v>
      </c>
      <c r="N124" s="25">
        <f t="shared" si="86"/>
        <v>28.200860264671469</v>
      </c>
    </row>
    <row r="125" spans="1:17" ht="34.5" customHeight="1" x14ac:dyDescent="0.25">
      <c r="A125" s="75" t="s">
        <v>76</v>
      </c>
      <c r="B125" s="76"/>
      <c r="C125" s="76"/>
      <c r="D125" s="76"/>
      <c r="E125" s="76"/>
      <c r="F125" s="76"/>
      <c r="G125" s="76"/>
      <c r="H125" s="76"/>
      <c r="I125" s="76"/>
      <c r="J125" s="76"/>
      <c r="K125" s="76"/>
      <c r="L125" s="76"/>
      <c r="M125" s="76"/>
      <c r="N125" s="77"/>
      <c r="Q125" s="1" t="s">
        <v>41</v>
      </c>
    </row>
    <row r="126" spans="1:17" ht="18.75" customHeight="1" x14ac:dyDescent="0.25">
      <c r="A126" s="64" t="s">
        <v>27</v>
      </c>
      <c r="B126" s="65"/>
      <c r="C126" s="24">
        <f t="shared" ref="C126" si="87">I126+L126+F126</f>
        <v>8217.4</v>
      </c>
      <c r="D126" s="24">
        <f t="shared" ref="D126" si="88">J126+M126+G126</f>
        <v>384.1</v>
      </c>
      <c r="E126" s="24">
        <f t="shared" ref="E126:E128" si="89">D126/C126*100</f>
        <v>4.6742278579599397</v>
      </c>
      <c r="F126" s="11"/>
      <c r="G126" s="11"/>
      <c r="H126" s="11"/>
      <c r="I126" s="11"/>
      <c r="J126" s="11"/>
      <c r="K126" s="11"/>
      <c r="L126" s="11">
        <v>8217.4</v>
      </c>
      <c r="M126" s="11">
        <v>384.1</v>
      </c>
      <c r="N126" s="24">
        <f t="shared" si="86"/>
        <v>4.6742278579599397</v>
      </c>
    </row>
    <row r="127" spans="1:17" x14ac:dyDescent="0.25">
      <c r="A127" s="82" t="s">
        <v>51</v>
      </c>
      <c r="B127" s="83"/>
      <c r="C127" s="27">
        <f t="shared" ref="C127" si="90">I127+L127+F127</f>
        <v>8217.4</v>
      </c>
      <c r="D127" s="27">
        <f t="shared" ref="D127" si="91">J127+M127+G127</f>
        <v>384.1</v>
      </c>
      <c r="E127" s="24">
        <f t="shared" si="89"/>
        <v>4.6742278579599397</v>
      </c>
      <c r="F127" s="12"/>
      <c r="G127" s="12"/>
      <c r="H127" s="11"/>
      <c r="I127" s="12"/>
      <c r="J127" s="12"/>
      <c r="K127" s="11"/>
      <c r="L127" s="25">
        <f>SUM(L126:L126)</f>
        <v>8217.4</v>
      </c>
      <c r="M127" s="25">
        <f>SUM(M126:M126)</f>
        <v>384.1</v>
      </c>
      <c r="N127" s="25">
        <f t="shared" si="86"/>
        <v>4.6742278579599397</v>
      </c>
    </row>
    <row r="128" spans="1:17" x14ac:dyDescent="0.25">
      <c r="A128" s="112" t="s">
        <v>31</v>
      </c>
      <c r="B128" s="107"/>
      <c r="C128" s="27">
        <f>C121+C124+C127</f>
        <v>57526.200000000004</v>
      </c>
      <c r="D128" s="27">
        <f>D121+D124+D127</f>
        <v>13392.4</v>
      </c>
      <c r="E128" s="27">
        <f t="shared" si="89"/>
        <v>23.280522614043687</v>
      </c>
      <c r="F128" s="27">
        <f>F121+F124+F127</f>
        <v>0</v>
      </c>
      <c r="G128" s="27">
        <f>G121+G124+G127</f>
        <v>0</v>
      </c>
      <c r="H128" s="24"/>
      <c r="I128" s="27">
        <f>I121+I124+I127</f>
        <v>0</v>
      </c>
      <c r="J128" s="27">
        <f>J121+J124+J127</f>
        <v>0</v>
      </c>
      <c r="K128" s="27"/>
      <c r="L128" s="27">
        <f>L121+L124+L127</f>
        <v>57526.200000000004</v>
      </c>
      <c r="M128" s="27">
        <f>M121+M124+M127</f>
        <v>13392.4</v>
      </c>
      <c r="N128" s="27">
        <f t="shared" si="86"/>
        <v>23.280522614043687</v>
      </c>
    </row>
    <row r="129" spans="1:14" ht="21" customHeight="1" x14ac:dyDescent="0.35">
      <c r="A129" s="50" t="s">
        <v>19</v>
      </c>
      <c r="B129" s="78" t="s">
        <v>6</v>
      </c>
      <c r="C129" s="79"/>
      <c r="D129" s="79"/>
      <c r="E129" s="79"/>
      <c r="F129" s="79"/>
      <c r="G129" s="79"/>
      <c r="H129" s="79"/>
      <c r="I129" s="79"/>
      <c r="J129" s="79"/>
      <c r="K129" s="79"/>
      <c r="L129" s="79"/>
      <c r="M129" s="79"/>
      <c r="N129" s="80"/>
    </row>
    <row r="130" spans="1:14" ht="21" customHeight="1" x14ac:dyDescent="0.25">
      <c r="A130" s="89" t="s">
        <v>54</v>
      </c>
      <c r="B130" s="90"/>
      <c r="C130" s="90"/>
      <c r="D130" s="90"/>
      <c r="E130" s="90"/>
      <c r="F130" s="90"/>
      <c r="G130" s="90"/>
      <c r="H130" s="90"/>
      <c r="I130" s="90"/>
      <c r="J130" s="90"/>
      <c r="K130" s="90"/>
      <c r="L130" s="90"/>
      <c r="M130" s="90"/>
      <c r="N130" s="91"/>
    </row>
    <row r="131" spans="1:14" ht="33.75" customHeight="1" x14ac:dyDescent="0.25">
      <c r="A131" s="75" t="s">
        <v>77</v>
      </c>
      <c r="B131" s="76"/>
      <c r="C131" s="76"/>
      <c r="D131" s="76"/>
      <c r="E131" s="76"/>
      <c r="F131" s="76"/>
      <c r="G131" s="76"/>
      <c r="H131" s="76"/>
      <c r="I131" s="76"/>
      <c r="J131" s="76"/>
      <c r="K131" s="76"/>
      <c r="L131" s="76"/>
      <c r="M131" s="76"/>
      <c r="N131" s="77"/>
    </row>
    <row r="132" spans="1:14" x14ac:dyDescent="0.25">
      <c r="A132" s="66" t="s">
        <v>27</v>
      </c>
      <c r="B132" s="65"/>
      <c r="C132" s="32">
        <f t="shared" ref="C132" si="92">I132+L132+F132</f>
        <v>1992</v>
      </c>
      <c r="D132" s="32">
        <f t="shared" ref="D132" si="93">J132+M132+G132</f>
        <v>149.80000000000001</v>
      </c>
      <c r="E132" s="32">
        <f t="shared" ref="E132" si="94">D132/C132*100</f>
        <v>7.5200803212851417</v>
      </c>
      <c r="F132" s="17"/>
      <c r="G132" s="17"/>
      <c r="H132" s="11"/>
      <c r="I132" s="17"/>
      <c r="J132" s="17"/>
      <c r="K132" s="11"/>
      <c r="L132" s="17">
        <v>1992</v>
      </c>
      <c r="M132" s="17">
        <v>149.80000000000001</v>
      </c>
      <c r="N132" s="32">
        <f t="shared" ref="N132" si="95">M132/L132*100</f>
        <v>7.5200803212851417</v>
      </c>
    </row>
    <row r="133" spans="1:14" ht="28.5" customHeight="1" x14ac:dyDescent="0.25">
      <c r="A133" s="64" t="s">
        <v>28</v>
      </c>
      <c r="B133" s="65"/>
      <c r="C133" s="32">
        <f t="shared" ref="C133" si="96">I133+L133+F133</f>
        <v>86641.7</v>
      </c>
      <c r="D133" s="32">
        <f t="shared" ref="D133" si="97">J133+M133+G133</f>
        <v>22667.8</v>
      </c>
      <c r="E133" s="32">
        <f t="shared" ref="E133:E137" si="98">D133/C133*100</f>
        <v>26.162690713594035</v>
      </c>
      <c r="F133" s="17"/>
      <c r="G133" s="17"/>
      <c r="H133" s="11"/>
      <c r="I133" s="17"/>
      <c r="J133" s="17"/>
      <c r="K133" s="11"/>
      <c r="L133" s="17">
        <v>86641.7</v>
      </c>
      <c r="M133" s="17">
        <v>22667.8</v>
      </c>
      <c r="N133" s="32">
        <f t="shared" si="86"/>
        <v>26.162690713594035</v>
      </c>
    </row>
    <row r="134" spans="1:14" x14ac:dyDescent="0.25">
      <c r="A134" s="66" t="s">
        <v>29</v>
      </c>
      <c r="B134" s="65"/>
      <c r="C134" s="32">
        <f t="shared" ref="C134:C136" si="99">I134+L134+F134</f>
        <v>3129.9</v>
      </c>
      <c r="D134" s="32">
        <f t="shared" ref="D134:D136" si="100">J134+M134+G134</f>
        <v>940.1</v>
      </c>
      <c r="E134" s="32">
        <f t="shared" si="98"/>
        <v>30.036103389884662</v>
      </c>
      <c r="F134" s="17"/>
      <c r="G134" s="17"/>
      <c r="H134" s="11"/>
      <c r="I134" s="17"/>
      <c r="J134" s="17"/>
      <c r="K134" s="11"/>
      <c r="L134" s="17">
        <v>3129.9</v>
      </c>
      <c r="M134" s="17">
        <v>940.1</v>
      </c>
      <c r="N134" s="32">
        <f t="shared" si="86"/>
        <v>30.036103389884662</v>
      </c>
    </row>
    <row r="135" spans="1:14" ht="30.75" customHeight="1" x14ac:dyDescent="0.25">
      <c r="A135" s="66" t="s">
        <v>30</v>
      </c>
      <c r="B135" s="65"/>
      <c r="C135" s="32">
        <f t="shared" si="99"/>
        <v>6193.7</v>
      </c>
      <c r="D135" s="32">
        <f t="shared" si="100"/>
        <v>214.3</v>
      </c>
      <c r="E135" s="32">
        <f t="shared" si="98"/>
        <v>3.4599673862150251</v>
      </c>
      <c r="F135" s="17"/>
      <c r="G135" s="17"/>
      <c r="H135" s="11"/>
      <c r="I135" s="17"/>
      <c r="J135" s="17"/>
      <c r="K135" s="11"/>
      <c r="L135" s="17">
        <v>6193.7</v>
      </c>
      <c r="M135" s="17">
        <v>214.3</v>
      </c>
      <c r="N135" s="32">
        <f t="shared" si="86"/>
        <v>3.4599673862150251</v>
      </c>
    </row>
    <row r="136" spans="1:14" ht="33.75" customHeight="1" x14ac:dyDescent="0.25">
      <c r="A136" s="66" t="s">
        <v>32</v>
      </c>
      <c r="B136" s="65"/>
      <c r="C136" s="32">
        <f t="shared" si="99"/>
        <v>50</v>
      </c>
      <c r="D136" s="32">
        <f t="shared" si="100"/>
        <v>0</v>
      </c>
      <c r="E136" s="24">
        <f>D136/C136*100</f>
        <v>0</v>
      </c>
      <c r="F136" s="17"/>
      <c r="G136" s="17"/>
      <c r="H136" s="11"/>
      <c r="I136" s="17"/>
      <c r="J136" s="17"/>
      <c r="K136" s="11"/>
      <c r="L136" s="17">
        <v>50</v>
      </c>
      <c r="M136" s="17">
        <v>0</v>
      </c>
      <c r="N136" s="24">
        <f>M136/L136*100</f>
        <v>0</v>
      </c>
    </row>
    <row r="137" spans="1:14" x14ac:dyDescent="0.25">
      <c r="A137" s="82" t="s">
        <v>51</v>
      </c>
      <c r="B137" s="83"/>
      <c r="C137" s="33">
        <f>SUM(C132:C136)</f>
        <v>98007.299999999988</v>
      </c>
      <c r="D137" s="33">
        <f>SUM(D132:D136)</f>
        <v>23971.999999999996</v>
      </c>
      <c r="E137" s="33">
        <f t="shared" si="98"/>
        <v>24.459402513894371</v>
      </c>
      <c r="F137" s="33">
        <f>SUM(F132:F136)</f>
        <v>0</v>
      </c>
      <c r="G137" s="33">
        <f>SUM(G132:G136)</f>
        <v>0</v>
      </c>
      <c r="H137" s="24"/>
      <c r="I137" s="33">
        <f>SUM(I132:I136)</f>
        <v>0</v>
      </c>
      <c r="J137" s="33">
        <f>SUM(J132:J136)</f>
        <v>0</v>
      </c>
      <c r="K137" s="24"/>
      <c r="L137" s="33">
        <f>SUM(L132:L136)</f>
        <v>98007.299999999988</v>
      </c>
      <c r="M137" s="33">
        <f>SUM(M132:M136)</f>
        <v>23971.999999999996</v>
      </c>
      <c r="N137" s="33">
        <f t="shared" si="86"/>
        <v>24.459402513894371</v>
      </c>
    </row>
    <row r="138" spans="1:14" ht="15.75" customHeight="1" x14ac:dyDescent="0.25">
      <c r="A138" s="75" t="s">
        <v>78</v>
      </c>
      <c r="B138" s="76"/>
      <c r="C138" s="76"/>
      <c r="D138" s="76"/>
      <c r="E138" s="76"/>
      <c r="F138" s="76"/>
      <c r="G138" s="76"/>
      <c r="H138" s="76"/>
      <c r="I138" s="76"/>
      <c r="J138" s="76"/>
      <c r="K138" s="76"/>
      <c r="L138" s="76"/>
      <c r="M138" s="76"/>
      <c r="N138" s="77"/>
    </row>
    <row r="139" spans="1:14" x14ac:dyDescent="0.25">
      <c r="A139" s="64" t="s">
        <v>27</v>
      </c>
      <c r="B139" s="65"/>
      <c r="C139" s="24">
        <f t="shared" ref="C139" si="101">I139+L139+F139</f>
        <v>600</v>
      </c>
      <c r="D139" s="24">
        <f t="shared" ref="D139" si="102">J139+M139+G139</f>
        <v>400</v>
      </c>
      <c r="E139" s="24">
        <f t="shared" ref="E139:E140" si="103">D139/C139*100</f>
        <v>66.666666666666657</v>
      </c>
      <c r="F139" s="11"/>
      <c r="G139" s="11"/>
      <c r="H139" s="11"/>
      <c r="I139" s="11"/>
      <c r="J139" s="11"/>
      <c r="K139" s="11"/>
      <c r="L139" s="11">
        <v>600</v>
      </c>
      <c r="M139" s="11">
        <v>400</v>
      </c>
      <c r="N139" s="24">
        <f t="shared" si="86"/>
        <v>66.666666666666657</v>
      </c>
    </row>
    <row r="140" spans="1:14" x14ac:dyDescent="0.25">
      <c r="A140" s="82" t="s">
        <v>51</v>
      </c>
      <c r="B140" s="83"/>
      <c r="C140" s="25">
        <f>C139</f>
        <v>600</v>
      </c>
      <c r="D140" s="25">
        <f>D139</f>
        <v>400</v>
      </c>
      <c r="E140" s="25">
        <f t="shared" si="103"/>
        <v>66.666666666666657</v>
      </c>
      <c r="F140" s="25">
        <f>F139</f>
        <v>0</v>
      </c>
      <c r="G140" s="25">
        <f>G139</f>
        <v>0</v>
      </c>
      <c r="H140" s="24"/>
      <c r="I140" s="25">
        <f>I139</f>
        <v>0</v>
      </c>
      <c r="J140" s="25">
        <f>J139</f>
        <v>0</v>
      </c>
      <c r="K140" s="24"/>
      <c r="L140" s="25">
        <f>L139</f>
        <v>600</v>
      </c>
      <c r="M140" s="25">
        <f>M139</f>
        <v>400</v>
      </c>
      <c r="N140" s="25">
        <f t="shared" si="86"/>
        <v>66.666666666666657</v>
      </c>
    </row>
    <row r="141" spans="1:14" ht="15.75" customHeight="1" x14ac:dyDescent="0.25">
      <c r="A141" s="69" t="s">
        <v>79</v>
      </c>
      <c r="B141" s="70"/>
      <c r="C141" s="70"/>
      <c r="D141" s="70"/>
      <c r="E141" s="70"/>
      <c r="F141" s="70"/>
      <c r="G141" s="70"/>
      <c r="H141" s="70"/>
      <c r="I141" s="70"/>
      <c r="J141" s="70"/>
      <c r="K141" s="70"/>
      <c r="L141" s="70"/>
      <c r="M141" s="70"/>
      <c r="N141" s="71"/>
    </row>
    <row r="142" spans="1:14" x14ac:dyDescent="0.25">
      <c r="A142" s="64" t="s">
        <v>27</v>
      </c>
      <c r="B142" s="65"/>
      <c r="C142" s="24">
        <f t="shared" ref="C142:C145" si="104">I142+L142+F142</f>
        <v>100</v>
      </c>
      <c r="D142" s="24">
        <f t="shared" ref="D142:D145" si="105">J142+M142+G142</f>
        <v>0</v>
      </c>
      <c r="E142" s="24">
        <f t="shared" ref="E142:E146" si="106">D142/C142*100</f>
        <v>0</v>
      </c>
      <c r="F142" s="11"/>
      <c r="G142" s="11"/>
      <c r="H142" s="11"/>
      <c r="I142" s="11"/>
      <c r="J142" s="11"/>
      <c r="K142" s="11"/>
      <c r="L142" s="11">
        <v>100</v>
      </c>
      <c r="M142" s="11">
        <v>0</v>
      </c>
      <c r="N142" s="24">
        <f t="shared" si="86"/>
        <v>0</v>
      </c>
    </row>
    <row r="143" spans="1:14" ht="28.5" customHeight="1" x14ac:dyDescent="0.25">
      <c r="A143" s="64" t="s">
        <v>28</v>
      </c>
      <c r="B143" s="65"/>
      <c r="C143" s="24">
        <f t="shared" si="104"/>
        <v>14512</v>
      </c>
      <c r="D143" s="24">
        <f t="shared" si="105"/>
        <v>10986.6</v>
      </c>
      <c r="E143" s="24">
        <f t="shared" si="106"/>
        <v>75.707001102535827</v>
      </c>
      <c r="F143" s="11"/>
      <c r="G143" s="11"/>
      <c r="H143" s="11"/>
      <c r="I143" s="11"/>
      <c r="J143" s="11"/>
      <c r="K143" s="11"/>
      <c r="L143" s="11">
        <v>14512</v>
      </c>
      <c r="M143" s="11">
        <v>10986.6</v>
      </c>
      <c r="N143" s="24">
        <f t="shared" si="86"/>
        <v>75.707001102535827</v>
      </c>
    </row>
    <row r="144" spans="1:14" x14ac:dyDescent="0.25">
      <c r="A144" s="66" t="s">
        <v>29</v>
      </c>
      <c r="B144" s="65"/>
      <c r="C144" s="24">
        <f t="shared" si="104"/>
        <v>508.4</v>
      </c>
      <c r="D144" s="24">
        <f t="shared" si="105"/>
        <v>47.2</v>
      </c>
      <c r="E144" s="24">
        <f t="shared" si="106"/>
        <v>9.2840283241542103</v>
      </c>
      <c r="F144" s="11"/>
      <c r="G144" s="11"/>
      <c r="H144" s="11"/>
      <c r="I144" s="11"/>
      <c r="J144" s="11"/>
      <c r="K144" s="11"/>
      <c r="L144" s="11">
        <v>508.4</v>
      </c>
      <c r="M144" s="11">
        <v>47.2</v>
      </c>
      <c r="N144" s="24">
        <f t="shared" si="86"/>
        <v>9.2840283241542103</v>
      </c>
    </row>
    <row r="145" spans="1:14" ht="33.75" customHeight="1" x14ac:dyDescent="0.25">
      <c r="A145" s="66" t="s">
        <v>30</v>
      </c>
      <c r="B145" s="65"/>
      <c r="C145" s="24">
        <f t="shared" si="104"/>
        <v>1070.9000000000001</v>
      </c>
      <c r="D145" s="24">
        <f t="shared" si="105"/>
        <v>122.7</v>
      </c>
      <c r="E145" s="24">
        <f t="shared" si="106"/>
        <v>11.457652441871323</v>
      </c>
      <c r="F145" s="11"/>
      <c r="G145" s="11"/>
      <c r="H145" s="11"/>
      <c r="I145" s="11"/>
      <c r="J145" s="11"/>
      <c r="K145" s="11"/>
      <c r="L145" s="11">
        <v>1070.9000000000001</v>
      </c>
      <c r="M145" s="11">
        <v>122.7</v>
      </c>
      <c r="N145" s="24">
        <f t="shared" si="86"/>
        <v>11.457652441871323</v>
      </c>
    </row>
    <row r="146" spans="1:14" x14ac:dyDescent="0.25">
      <c r="A146" s="82" t="s">
        <v>51</v>
      </c>
      <c r="B146" s="83"/>
      <c r="C146" s="25">
        <f>C142+C143+C144+C145</f>
        <v>16191.3</v>
      </c>
      <c r="D146" s="25">
        <f>D142+D143+D144+D145</f>
        <v>11156.500000000002</v>
      </c>
      <c r="E146" s="25">
        <f t="shared" si="106"/>
        <v>68.904288105340541</v>
      </c>
      <c r="F146" s="25">
        <f>F142+F143+F144+F145</f>
        <v>0</v>
      </c>
      <c r="G146" s="25">
        <f>G142+G143+G144+G145</f>
        <v>0</v>
      </c>
      <c r="H146" s="24"/>
      <c r="I146" s="25">
        <f>I142+I143+I144+I145</f>
        <v>0</v>
      </c>
      <c r="J146" s="25">
        <f>J142+J143+J144+J145</f>
        <v>0</v>
      </c>
      <c r="K146" s="24"/>
      <c r="L146" s="25">
        <f>SUM(L142:L145)</f>
        <v>16191.3</v>
      </c>
      <c r="M146" s="25">
        <f>SUM(M142:M145)</f>
        <v>11156.500000000002</v>
      </c>
      <c r="N146" s="25">
        <f t="shared" si="86"/>
        <v>68.904288105340541</v>
      </c>
    </row>
    <row r="147" spans="1:14" x14ac:dyDescent="0.25">
      <c r="A147" s="86" t="s">
        <v>31</v>
      </c>
      <c r="B147" s="83"/>
      <c r="C147" s="37">
        <f>C137+C140+C146</f>
        <v>114798.59999999999</v>
      </c>
      <c r="D147" s="37">
        <f>D137+D140+D146</f>
        <v>35528.5</v>
      </c>
      <c r="E147" s="37">
        <f t="shared" ref="E147" si="107">D147/C147*100</f>
        <v>30.948548153026255</v>
      </c>
      <c r="F147" s="37">
        <f>F137+F140+F146</f>
        <v>0</v>
      </c>
      <c r="G147" s="37">
        <f>G137+G140+G146</f>
        <v>0</v>
      </c>
      <c r="H147" s="24"/>
      <c r="I147" s="37">
        <f>I137+I140+I146</f>
        <v>0</v>
      </c>
      <c r="J147" s="37">
        <f>J137+J140+J146</f>
        <v>0</v>
      </c>
      <c r="K147" s="24"/>
      <c r="L147" s="37">
        <f>L137+L140+L146</f>
        <v>114798.59999999999</v>
      </c>
      <c r="M147" s="37">
        <f>M137+M140+M146</f>
        <v>35528.5</v>
      </c>
      <c r="N147" s="36">
        <f t="shared" si="86"/>
        <v>30.948548153026255</v>
      </c>
    </row>
    <row r="148" spans="1:14" ht="20.25" customHeight="1" x14ac:dyDescent="0.35">
      <c r="A148" s="50" t="s">
        <v>20</v>
      </c>
      <c r="B148" s="78" t="s">
        <v>7</v>
      </c>
      <c r="C148" s="79"/>
      <c r="D148" s="79"/>
      <c r="E148" s="79"/>
      <c r="F148" s="79"/>
      <c r="G148" s="79"/>
      <c r="H148" s="79"/>
      <c r="I148" s="79"/>
      <c r="J148" s="79"/>
      <c r="K148" s="79"/>
      <c r="L148" s="79"/>
      <c r="M148" s="79"/>
      <c r="N148" s="80"/>
    </row>
    <row r="149" spans="1:14" x14ac:dyDescent="0.25">
      <c r="A149" s="89" t="s">
        <v>53</v>
      </c>
      <c r="B149" s="90"/>
      <c r="C149" s="90"/>
      <c r="D149" s="90"/>
      <c r="E149" s="90"/>
      <c r="F149" s="90"/>
      <c r="G149" s="90"/>
      <c r="H149" s="90"/>
      <c r="I149" s="90"/>
      <c r="J149" s="90"/>
      <c r="K149" s="90"/>
      <c r="L149" s="90"/>
      <c r="M149" s="90"/>
      <c r="N149" s="91"/>
    </row>
    <row r="150" spans="1:14" ht="20.25" customHeight="1" x14ac:dyDescent="0.25">
      <c r="A150" s="69" t="s">
        <v>80</v>
      </c>
      <c r="B150" s="70"/>
      <c r="C150" s="70"/>
      <c r="D150" s="70"/>
      <c r="E150" s="70"/>
      <c r="F150" s="70"/>
      <c r="G150" s="70"/>
      <c r="H150" s="70"/>
      <c r="I150" s="70"/>
      <c r="J150" s="70"/>
      <c r="K150" s="70"/>
      <c r="L150" s="70"/>
      <c r="M150" s="70"/>
      <c r="N150" s="71"/>
    </row>
    <row r="151" spans="1:14" ht="32.25" hidden="1" customHeight="1" x14ac:dyDescent="0.25">
      <c r="A151" s="66" t="s">
        <v>127</v>
      </c>
      <c r="B151" s="65"/>
      <c r="C151" s="32">
        <f>F151+I151+L151</f>
        <v>0</v>
      </c>
      <c r="D151" s="32">
        <f>G151+J151+M151</f>
        <v>0</v>
      </c>
      <c r="E151" s="32" t="e">
        <f t="shared" ref="E151:E153" si="108">D151/C151*100</f>
        <v>#DIV/0!</v>
      </c>
      <c r="F151" s="51"/>
      <c r="G151" s="51"/>
      <c r="H151" s="51"/>
      <c r="I151" s="51"/>
      <c r="J151" s="51"/>
      <c r="K151" s="51"/>
      <c r="L151" s="11">
        <v>0</v>
      </c>
      <c r="M151" s="11">
        <v>0</v>
      </c>
      <c r="N151" s="32" t="e">
        <f t="shared" ref="N151:N152" si="109">M151/L151*100</f>
        <v>#DIV/0!</v>
      </c>
    </row>
    <row r="152" spans="1:14" ht="32.25" customHeight="1" x14ac:dyDescent="0.25">
      <c r="A152" s="66" t="s">
        <v>128</v>
      </c>
      <c r="B152" s="65"/>
      <c r="C152" s="32">
        <f>F152+I152+L152</f>
        <v>30429.9</v>
      </c>
      <c r="D152" s="32">
        <f>G152+J152+M152</f>
        <v>456</v>
      </c>
      <c r="E152" s="32">
        <f t="shared" si="108"/>
        <v>1.4985261206905049</v>
      </c>
      <c r="F152" s="51"/>
      <c r="G152" s="51"/>
      <c r="H152" s="51"/>
      <c r="I152" s="51"/>
      <c r="J152" s="51"/>
      <c r="K152" s="51"/>
      <c r="L152" s="11">
        <v>30429.9</v>
      </c>
      <c r="M152" s="11">
        <v>456</v>
      </c>
      <c r="N152" s="32">
        <f t="shared" si="109"/>
        <v>1.4985261206905049</v>
      </c>
    </row>
    <row r="153" spans="1:14" ht="20.25" customHeight="1" x14ac:dyDescent="0.35">
      <c r="A153" s="99" t="s">
        <v>56</v>
      </c>
      <c r="B153" s="99"/>
      <c r="C153" s="33">
        <f>C151+C152</f>
        <v>30429.9</v>
      </c>
      <c r="D153" s="33">
        <f>D151+D152</f>
        <v>456</v>
      </c>
      <c r="E153" s="34">
        <f t="shared" si="108"/>
        <v>1.4985261206905049</v>
      </c>
      <c r="F153" s="33">
        <f>F151+F152</f>
        <v>0</v>
      </c>
      <c r="G153" s="33">
        <f>G151+G152</f>
        <v>0</v>
      </c>
      <c r="H153" s="54"/>
      <c r="I153" s="33">
        <f>I151+I152</f>
        <v>0</v>
      </c>
      <c r="J153" s="33">
        <f>J151+J152</f>
        <v>0</v>
      </c>
      <c r="K153" s="54"/>
      <c r="L153" s="33">
        <f>L151+L152</f>
        <v>30429.9</v>
      </c>
      <c r="M153" s="33">
        <f>M151+M152</f>
        <v>456</v>
      </c>
      <c r="N153" s="34">
        <f t="shared" ref="N153" si="110">M153/L153*100</f>
        <v>1.4985261206905049</v>
      </c>
    </row>
    <row r="154" spans="1:14" x14ac:dyDescent="0.25">
      <c r="A154" s="89" t="s">
        <v>54</v>
      </c>
      <c r="B154" s="90"/>
      <c r="C154" s="90"/>
      <c r="D154" s="90"/>
      <c r="E154" s="90"/>
      <c r="F154" s="90"/>
      <c r="G154" s="90"/>
      <c r="H154" s="90"/>
      <c r="I154" s="90"/>
      <c r="J154" s="90"/>
      <c r="K154" s="90"/>
      <c r="L154" s="90"/>
      <c r="M154" s="90"/>
      <c r="N154" s="91"/>
    </row>
    <row r="155" spans="1:14" ht="15.75" customHeight="1" x14ac:dyDescent="0.25">
      <c r="A155" s="69" t="s">
        <v>81</v>
      </c>
      <c r="B155" s="70"/>
      <c r="C155" s="70"/>
      <c r="D155" s="70"/>
      <c r="E155" s="70"/>
      <c r="F155" s="70"/>
      <c r="G155" s="70"/>
      <c r="H155" s="70"/>
      <c r="I155" s="70"/>
      <c r="J155" s="70"/>
      <c r="K155" s="70"/>
      <c r="L155" s="70"/>
      <c r="M155" s="70"/>
      <c r="N155" s="71"/>
    </row>
    <row r="156" spans="1:14" x14ac:dyDescent="0.25">
      <c r="A156" s="66" t="s">
        <v>29</v>
      </c>
      <c r="B156" s="65"/>
      <c r="C156" s="32">
        <f>F156+I156+L156</f>
        <v>4609.8999999999996</v>
      </c>
      <c r="D156" s="32">
        <f>G156+J156+M156</f>
        <v>1356.3</v>
      </c>
      <c r="E156" s="32">
        <f t="shared" ref="E156:E157" si="111">D156/C156*100</f>
        <v>29.421462504609647</v>
      </c>
      <c r="F156" s="17"/>
      <c r="G156" s="17"/>
      <c r="H156" s="11"/>
      <c r="I156" s="17"/>
      <c r="J156" s="17"/>
      <c r="K156" s="11"/>
      <c r="L156" s="17">
        <v>4609.8999999999996</v>
      </c>
      <c r="M156" s="17">
        <v>1356.3</v>
      </c>
      <c r="N156" s="32">
        <f t="shared" si="86"/>
        <v>29.421462504609647</v>
      </c>
    </row>
    <row r="157" spans="1:14" x14ac:dyDescent="0.25">
      <c r="A157" s="86" t="s">
        <v>51</v>
      </c>
      <c r="B157" s="88"/>
      <c r="C157" s="33">
        <f>C156</f>
        <v>4609.8999999999996</v>
      </c>
      <c r="D157" s="33">
        <f>D156</f>
        <v>1356.3</v>
      </c>
      <c r="E157" s="33">
        <f t="shared" si="111"/>
        <v>29.421462504609647</v>
      </c>
      <c r="F157" s="33">
        <f t="shared" ref="F157:G157" si="112">F156</f>
        <v>0</v>
      </c>
      <c r="G157" s="33">
        <f t="shared" si="112"/>
        <v>0</v>
      </c>
      <c r="H157" s="24"/>
      <c r="I157" s="33">
        <f t="shared" ref="I157:J157" si="113">I156</f>
        <v>0</v>
      </c>
      <c r="J157" s="33">
        <f t="shared" si="113"/>
        <v>0</v>
      </c>
      <c r="K157" s="24"/>
      <c r="L157" s="33">
        <f>SUM(L156)</f>
        <v>4609.8999999999996</v>
      </c>
      <c r="M157" s="33">
        <f>SUM(M156)</f>
        <v>1356.3</v>
      </c>
      <c r="N157" s="33">
        <f t="shared" si="86"/>
        <v>29.421462504609647</v>
      </c>
    </row>
    <row r="158" spans="1:14" ht="15.75" customHeight="1" x14ac:dyDescent="0.25">
      <c r="A158" s="69" t="s">
        <v>82</v>
      </c>
      <c r="B158" s="70"/>
      <c r="C158" s="70"/>
      <c r="D158" s="70"/>
      <c r="E158" s="70"/>
      <c r="F158" s="70"/>
      <c r="G158" s="70"/>
      <c r="H158" s="70"/>
      <c r="I158" s="70"/>
      <c r="J158" s="70"/>
      <c r="K158" s="70"/>
      <c r="L158" s="70"/>
      <c r="M158" s="70"/>
      <c r="N158" s="71"/>
    </row>
    <row r="159" spans="1:14" x14ac:dyDescent="0.25">
      <c r="A159" s="66" t="s">
        <v>29</v>
      </c>
      <c r="B159" s="65"/>
      <c r="C159" s="32">
        <f>F159+I159+L159</f>
        <v>142101.19999999998</v>
      </c>
      <c r="D159" s="32">
        <f>G159+J159+M159</f>
        <v>47906.3</v>
      </c>
      <c r="E159" s="32">
        <f t="shared" ref="E159:E160" si="114">D159/C159*100</f>
        <v>33.712804677230032</v>
      </c>
      <c r="F159" s="17"/>
      <c r="G159" s="17"/>
      <c r="H159" s="17"/>
      <c r="I159" s="17">
        <v>186.3</v>
      </c>
      <c r="J159" s="17">
        <v>54</v>
      </c>
      <c r="K159" s="38">
        <f t="shared" ref="K159:K160" si="115">J159/I159*100</f>
        <v>28.985507246376805</v>
      </c>
      <c r="L159" s="17">
        <v>141914.9</v>
      </c>
      <c r="M159" s="17">
        <v>47852.3</v>
      </c>
      <c r="N159" s="38">
        <f t="shared" si="86"/>
        <v>33.719010477405831</v>
      </c>
    </row>
    <row r="160" spans="1:14" x14ac:dyDescent="0.25">
      <c r="A160" s="112" t="s">
        <v>51</v>
      </c>
      <c r="B160" s="136"/>
      <c r="C160" s="33">
        <f>C159</f>
        <v>142101.19999999998</v>
      </c>
      <c r="D160" s="33">
        <f>D159</f>
        <v>47906.3</v>
      </c>
      <c r="E160" s="33">
        <f t="shared" si="114"/>
        <v>33.712804677230032</v>
      </c>
      <c r="F160" s="33">
        <f t="shared" ref="F160:G160" si="116">F159</f>
        <v>0</v>
      </c>
      <c r="G160" s="33">
        <f t="shared" si="116"/>
        <v>0</v>
      </c>
      <c r="H160" s="32"/>
      <c r="I160" s="33">
        <f t="shared" ref="I160:J160" si="117">I159</f>
        <v>186.3</v>
      </c>
      <c r="J160" s="33">
        <f t="shared" si="117"/>
        <v>54</v>
      </c>
      <c r="K160" s="33">
        <f t="shared" si="115"/>
        <v>28.985507246376805</v>
      </c>
      <c r="L160" s="33">
        <f>SUM(L159)</f>
        <v>141914.9</v>
      </c>
      <c r="M160" s="33">
        <f>SUM(M159)</f>
        <v>47852.3</v>
      </c>
      <c r="N160" s="33">
        <f t="shared" ref="N160" si="118">M160/L160*100</f>
        <v>33.719010477405831</v>
      </c>
    </row>
    <row r="161" spans="1:14" ht="15.75" customHeight="1" x14ac:dyDescent="0.25">
      <c r="A161" s="69" t="s">
        <v>83</v>
      </c>
      <c r="B161" s="70"/>
      <c r="C161" s="70"/>
      <c r="D161" s="70"/>
      <c r="E161" s="70"/>
      <c r="F161" s="70"/>
      <c r="G161" s="70"/>
      <c r="H161" s="70"/>
      <c r="I161" s="70"/>
      <c r="J161" s="70"/>
      <c r="K161" s="70"/>
      <c r="L161" s="70"/>
      <c r="M161" s="70"/>
      <c r="N161" s="71"/>
    </row>
    <row r="162" spans="1:14" x14ac:dyDescent="0.25">
      <c r="A162" s="66" t="s">
        <v>29</v>
      </c>
      <c r="B162" s="65"/>
      <c r="C162" s="35">
        <f>F162+I162+L162</f>
        <v>9745.7000000000007</v>
      </c>
      <c r="D162" s="35">
        <f>G162+J162+M162</f>
        <v>2543.1</v>
      </c>
      <c r="E162" s="35">
        <f t="shared" ref="E162:E163" si="119">D162/C162*100</f>
        <v>26.094585304288042</v>
      </c>
      <c r="F162" s="19">
        <v>369.3</v>
      </c>
      <c r="G162" s="19">
        <v>0</v>
      </c>
      <c r="H162" s="35">
        <f t="shared" ref="H162:H163" si="120">G162/F162*100</f>
        <v>0</v>
      </c>
      <c r="I162" s="19">
        <v>104.1</v>
      </c>
      <c r="J162" s="19">
        <v>0</v>
      </c>
      <c r="K162" s="35">
        <f t="shared" ref="K162:K163" si="121">J162/I162*100</f>
        <v>0</v>
      </c>
      <c r="L162" s="19">
        <f>9243.7+28.6</f>
        <v>9272.3000000000011</v>
      </c>
      <c r="M162" s="19">
        <v>2543.1</v>
      </c>
      <c r="N162" s="35">
        <f t="shared" si="86"/>
        <v>27.426852021612756</v>
      </c>
    </row>
    <row r="163" spans="1:14" x14ac:dyDescent="0.25">
      <c r="A163" s="112" t="s">
        <v>51</v>
      </c>
      <c r="B163" s="136"/>
      <c r="C163" s="36">
        <f>C162</f>
        <v>9745.7000000000007</v>
      </c>
      <c r="D163" s="36">
        <f>D162</f>
        <v>2543.1</v>
      </c>
      <c r="E163" s="36">
        <f t="shared" si="119"/>
        <v>26.094585304288042</v>
      </c>
      <c r="F163" s="36">
        <f>F162</f>
        <v>369.3</v>
      </c>
      <c r="G163" s="36">
        <f t="shared" ref="G163" si="122">G162</f>
        <v>0</v>
      </c>
      <c r="H163" s="35">
        <f t="shared" si="120"/>
        <v>0</v>
      </c>
      <c r="I163" s="36">
        <f t="shared" ref="I163:J163" si="123">I162</f>
        <v>104.1</v>
      </c>
      <c r="J163" s="36">
        <f t="shared" si="123"/>
        <v>0</v>
      </c>
      <c r="K163" s="35">
        <f t="shared" si="121"/>
        <v>0</v>
      </c>
      <c r="L163" s="36">
        <f>SUM(L162)</f>
        <v>9272.3000000000011</v>
      </c>
      <c r="M163" s="36">
        <f>SUM(M162)</f>
        <v>2543.1</v>
      </c>
      <c r="N163" s="36">
        <f t="shared" si="86"/>
        <v>27.426852021612756</v>
      </c>
    </row>
    <row r="164" spans="1:14" ht="15.75" customHeight="1" x14ac:dyDescent="0.25">
      <c r="A164" s="75" t="s">
        <v>84</v>
      </c>
      <c r="B164" s="76"/>
      <c r="C164" s="76"/>
      <c r="D164" s="76"/>
      <c r="E164" s="76"/>
      <c r="F164" s="76"/>
      <c r="G164" s="76"/>
      <c r="H164" s="76"/>
      <c r="I164" s="76"/>
      <c r="J164" s="76"/>
      <c r="K164" s="76"/>
      <c r="L164" s="76"/>
      <c r="M164" s="76"/>
      <c r="N164" s="77"/>
    </row>
    <row r="165" spans="1:14" x14ac:dyDescent="0.25">
      <c r="A165" s="66" t="s">
        <v>29</v>
      </c>
      <c r="B165" s="65"/>
      <c r="C165" s="35">
        <f>F165+I165+L165</f>
        <v>10979.1</v>
      </c>
      <c r="D165" s="35">
        <f>G165+J165+M165</f>
        <v>2538.1999999999998</v>
      </c>
      <c r="E165" s="35">
        <f t="shared" ref="E165:E166" si="124">D165/C165*100</f>
        <v>23.118470548587769</v>
      </c>
      <c r="F165" s="19"/>
      <c r="G165" s="19"/>
      <c r="H165" s="11"/>
      <c r="I165" s="19"/>
      <c r="J165" s="19"/>
      <c r="K165" s="11"/>
      <c r="L165" s="19">
        <v>10979.1</v>
      </c>
      <c r="M165" s="19">
        <v>2538.1999999999998</v>
      </c>
      <c r="N165" s="35">
        <f t="shared" si="86"/>
        <v>23.118470548587769</v>
      </c>
    </row>
    <row r="166" spans="1:14" ht="15.75" customHeight="1" x14ac:dyDescent="0.25">
      <c r="A166" s="86" t="s">
        <v>51</v>
      </c>
      <c r="B166" s="88"/>
      <c r="C166" s="36">
        <f>C165</f>
        <v>10979.1</v>
      </c>
      <c r="D166" s="36">
        <f>D165</f>
        <v>2538.1999999999998</v>
      </c>
      <c r="E166" s="36">
        <f t="shared" si="124"/>
        <v>23.118470548587769</v>
      </c>
      <c r="F166" s="36">
        <f t="shared" ref="F166:G166" si="125">F165</f>
        <v>0</v>
      </c>
      <c r="G166" s="36">
        <f t="shared" si="125"/>
        <v>0</v>
      </c>
      <c r="H166" s="24"/>
      <c r="I166" s="36">
        <f t="shared" ref="I166:J166" si="126">I165</f>
        <v>0</v>
      </c>
      <c r="J166" s="36">
        <f t="shared" si="126"/>
        <v>0</v>
      </c>
      <c r="K166" s="24"/>
      <c r="L166" s="36">
        <f>SUM(L165)</f>
        <v>10979.1</v>
      </c>
      <c r="M166" s="36">
        <f>SUM(M165)</f>
        <v>2538.1999999999998</v>
      </c>
      <c r="N166" s="36">
        <f t="shared" si="86"/>
        <v>23.118470548587769</v>
      </c>
    </row>
    <row r="167" spans="1:14" ht="15.75" customHeight="1" x14ac:dyDescent="0.25">
      <c r="A167" s="69" t="s">
        <v>85</v>
      </c>
      <c r="B167" s="70"/>
      <c r="C167" s="70"/>
      <c r="D167" s="70"/>
      <c r="E167" s="70"/>
      <c r="F167" s="70"/>
      <c r="G167" s="70"/>
      <c r="H167" s="70"/>
      <c r="I167" s="70"/>
      <c r="J167" s="70"/>
      <c r="K167" s="70"/>
      <c r="L167" s="70"/>
      <c r="M167" s="70"/>
      <c r="N167" s="71"/>
    </row>
    <row r="168" spans="1:14" x14ac:dyDescent="0.25">
      <c r="A168" s="66" t="s">
        <v>29</v>
      </c>
      <c r="B168" s="65"/>
      <c r="C168" s="32">
        <f>F168+I168+L168</f>
        <v>21486.7</v>
      </c>
      <c r="D168" s="32">
        <f>G168+J168+M168</f>
        <v>5236.8</v>
      </c>
      <c r="E168" s="32">
        <f t="shared" ref="E168:E169" si="127">D168/C168*100</f>
        <v>24.372286111873855</v>
      </c>
      <c r="F168" s="17"/>
      <c r="G168" s="17"/>
      <c r="H168" s="11"/>
      <c r="I168" s="17"/>
      <c r="J168" s="17"/>
      <c r="K168" s="11"/>
      <c r="L168" s="17">
        <v>21486.7</v>
      </c>
      <c r="M168" s="17">
        <v>5236.8</v>
      </c>
      <c r="N168" s="32">
        <f t="shared" si="86"/>
        <v>24.372286111873855</v>
      </c>
    </row>
    <row r="169" spans="1:14" x14ac:dyDescent="0.25">
      <c r="A169" s="112" t="s">
        <v>51</v>
      </c>
      <c r="B169" s="136"/>
      <c r="C169" s="33">
        <f>C168</f>
        <v>21486.7</v>
      </c>
      <c r="D169" s="33">
        <f>D168</f>
        <v>5236.8</v>
      </c>
      <c r="E169" s="33">
        <f t="shared" si="127"/>
        <v>24.372286111873855</v>
      </c>
      <c r="F169" s="33">
        <f t="shared" ref="F169:G169" si="128">F168</f>
        <v>0</v>
      </c>
      <c r="G169" s="33">
        <f t="shared" si="128"/>
        <v>0</v>
      </c>
      <c r="H169" s="24"/>
      <c r="I169" s="33">
        <f t="shared" ref="I169:J169" si="129">I168</f>
        <v>0</v>
      </c>
      <c r="J169" s="33">
        <f t="shared" si="129"/>
        <v>0</v>
      </c>
      <c r="K169" s="24"/>
      <c r="L169" s="33">
        <f>SUM(L168)</f>
        <v>21486.7</v>
      </c>
      <c r="M169" s="33">
        <f>SUM(M168)</f>
        <v>5236.8</v>
      </c>
      <c r="N169" s="33">
        <f t="shared" si="86"/>
        <v>24.372286111873855</v>
      </c>
    </row>
    <row r="170" spans="1:14" ht="15.75" customHeight="1" x14ac:dyDescent="0.25">
      <c r="A170" s="75" t="s">
        <v>86</v>
      </c>
      <c r="B170" s="76"/>
      <c r="C170" s="76"/>
      <c r="D170" s="76"/>
      <c r="E170" s="76"/>
      <c r="F170" s="76"/>
      <c r="G170" s="76"/>
      <c r="H170" s="76"/>
      <c r="I170" s="76"/>
      <c r="J170" s="76"/>
      <c r="K170" s="76"/>
      <c r="L170" s="76"/>
      <c r="M170" s="76"/>
      <c r="N170" s="77"/>
    </row>
    <row r="171" spans="1:14" x14ac:dyDescent="0.25">
      <c r="A171" s="66" t="s">
        <v>29</v>
      </c>
      <c r="B171" s="65"/>
      <c r="C171" s="32">
        <f>F171+I171+L171</f>
        <v>2230</v>
      </c>
      <c r="D171" s="32">
        <f>G171+J171+M171</f>
        <v>520.4</v>
      </c>
      <c r="E171" s="32">
        <f t="shared" ref="E171:E174" si="130">D171/C171*100</f>
        <v>23.336322869955158</v>
      </c>
      <c r="F171" s="17"/>
      <c r="G171" s="17"/>
      <c r="H171" s="11"/>
      <c r="I171" s="17"/>
      <c r="J171" s="17"/>
      <c r="K171" s="11"/>
      <c r="L171" s="17">
        <v>2230</v>
      </c>
      <c r="M171" s="17">
        <v>520.4</v>
      </c>
      <c r="N171" s="32">
        <f t="shared" ref="N171:N232" si="131">M171/L171*100</f>
        <v>23.336322869955158</v>
      </c>
    </row>
    <row r="172" spans="1:14" x14ac:dyDescent="0.25">
      <c r="A172" s="112" t="s">
        <v>51</v>
      </c>
      <c r="B172" s="136"/>
      <c r="C172" s="33">
        <f>F172+I172+L172</f>
        <v>2230</v>
      </c>
      <c r="D172" s="33">
        <f>G172+J172+M172</f>
        <v>520.4</v>
      </c>
      <c r="E172" s="33">
        <f t="shared" si="130"/>
        <v>23.336322869955158</v>
      </c>
      <c r="F172" s="33">
        <f t="shared" ref="F172:G172" si="132">F171</f>
        <v>0</v>
      </c>
      <c r="G172" s="33">
        <f t="shared" si="132"/>
        <v>0</v>
      </c>
      <c r="H172" s="24"/>
      <c r="I172" s="33">
        <f t="shared" ref="I172:M172" si="133">I171</f>
        <v>0</v>
      </c>
      <c r="J172" s="33">
        <f t="shared" si="133"/>
        <v>0</v>
      </c>
      <c r="K172" s="24"/>
      <c r="L172" s="33">
        <f t="shared" si="133"/>
        <v>2230</v>
      </c>
      <c r="M172" s="33">
        <f t="shared" si="133"/>
        <v>520.4</v>
      </c>
      <c r="N172" s="32">
        <f t="shared" si="131"/>
        <v>23.336322869955158</v>
      </c>
    </row>
    <row r="173" spans="1:14" x14ac:dyDescent="0.25">
      <c r="A173" s="82" t="s">
        <v>57</v>
      </c>
      <c r="B173" s="83"/>
      <c r="C173" s="33">
        <f>C157+C160+C163+C166+C169+C172</f>
        <v>191152.6</v>
      </c>
      <c r="D173" s="33">
        <f>D157+D160+D163+D166+D169+D172</f>
        <v>60101.100000000006</v>
      </c>
      <c r="E173" s="33">
        <f t="shared" si="130"/>
        <v>31.441424286146251</v>
      </c>
      <c r="F173" s="33">
        <f>F157+F160+F163+F166+F169+F172</f>
        <v>369.3</v>
      </c>
      <c r="G173" s="33">
        <f>G157+G160+G163+G166+G169+G172</f>
        <v>0</v>
      </c>
      <c r="H173" s="33">
        <f t="shared" ref="H173" si="134">G173/F173*100</f>
        <v>0</v>
      </c>
      <c r="I173" s="33">
        <f>I157+I160+I163+I166+I169+I172</f>
        <v>290.39999999999998</v>
      </c>
      <c r="J173" s="33">
        <f>J157+J160+J163+J166+J169+J172</f>
        <v>54</v>
      </c>
      <c r="K173" s="33">
        <f t="shared" ref="K173" si="135">J173/I173*100</f>
        <v>18.595041322314053</v>
      </c>
      <c r="L173" s="33">
        <f>L157+L160+L163+L166+L169+L172</f>
        <v>190492.9</v>
      </c>
      <c r="M173" s="33">
        <f>M157+M160+M163+M166+M169+M172</f>
        <v>60047.100000000006</v>
      </c>
      <c r="N173" s="33">
        <f t="shared" si="131"/>
        <v>31.521962235862862</v>
      </c>
    </row>
    <row r="174" spans="1:14" x14ac:dyDescent="0.25">
      <c r="A174" s="112" t="s">
        <v>31</v>
      </c>
      <c r="B174" s="107"/>
      <c r="C174" s="34">
        <f>C153+C173</f>
        <v>221582.5</v>
      </c>
      <c r="D174" s="34">
        <f>D153+D173</f>
        <v>60557.100000000006</v>
      </c>
      <c r="E174" s="34">
        <f t="shared" si="130"/>
        <v>27.329369422224232</v>
      </c>
      <c r="F174" s="34">
        <f>F153+F173</f>
        <v>369.3</v>
      </c>
      <c r="G174" s="34">
        <f>G153+G173</f>
        <v>0</v>
      </c>
      <c r="H174" s="33">
        <f t="shared" ref="H174" si="136">G174/F174*100</f>
        <v>0</v>
      </c>
      <c r="I174" s="34">
        <f>I153+I173</f>
        <v>290.39999999999998</v>
      </c>
      <c r="J174" s="34">
        <f>J153+J173</f>
        <v>54</v>
      </c>
      <c r="K174" s="34">
        <f t="shared" ref="K174" si="137">J174/I174*100</f>
        <v>18.595041322314053</v>
      </c>
      <c r="L174" s="34">
        <f>L153+L173</f>
        <v>220922.8</v>
      </c>
      <c r="M174" s="34">
        <f>M153+M173</f>
        <v>60503.100000000006</v>
      </c>
      <c r="N174" s="33">
        <f t="shared" si="131"/>
        <v>27.386535024904628</v>
      </c>
    </row>
    <row r="175" spans="1:14" s="8" customFormat="1" ht="27.75" customHeight="1" x14ac:dyDescent="0.35">
      <c r="A175" s="50" t="s">
        <v>21</v>
      </c>
      <c r="B175" s="78" t="s">
        <v>8</v>
      </c>
      <c r="C175" s="79"/>
      <c r="D175" s="79"/>
      <c r="E175" s="79"/>
      <c r="F175" s="79"/>
      <c r="G175" s="79"/>
      <c r="H175" s="79"/>
      <c r="I175" s="79"/>
      <c r="J175" s="79"/>
      <c r="K175" s="79"/>
      <c r="L175" s="79"/>
      <c r="M175" s="79"/>
      <c r="N175" s="80"/>
    </row>
    <row r="176" spans="1:14" s="8" customFormat="1" x14ac:dyDescent="0.25">
      <c r="A176" s="89" t="s">
        <v>53</v>
      </c>
      <c r="B176" s="90"/>
      <c r="C176" s="90"/>
      <c r="D176" s="90"/>
      <c r="E176" s="90"/>
      <c r="F176" s="90"/>
      <c r="G176" s="90"/>
      <c r="H176" s="90"/>
      <c r="I176" s="90"/>
      <c r="J176" s="90"/>
      <c r="K176" s="90"/>
      <c r="L176" s="90"/>
      <c r="M176" s="90"/>
      <c r="N176" s="91"/>
    </row>
    <row r="177" spans="1:14" s="8" customFormat="1" x14ac:dyDescent="0.25">
      <c r="A177" s="69" t="s">
        <v>87</v>
      </c>
      <c r="B177" s="70"/>
      <c r="C177" s="70"/>
      <c r="D177" s="70"/>
      <c r="E177" s="70"/>
      <c r="F177" s="70"/>
      <c r="G177" s="70"/>
      <c r="H177" s="70"/>
      <c r="I177" s="70"/>
      <c r="J177" s="70"/>
      <c r="K177" s="70"/>
      <c r="L177" s="70"/>
      <c r="M177" s="70"/>
      <c r="N177" s="71"/>
    </row>
    <row r="178" spans="1:14" s="8" customFormat="1" ht="51.75" customHeight="1" x14ac:dyDescent="0.25">
      <c r="A178" s="66" t="s">
        <v>129</v>
      </c>
      <c r="B178" s="65"/>
      <c r="C178" s="32">
        <f>F178+I178+L178</f>
        <v>49486.3</v>
      </c>
      <c r="D178" s="32">
        <f>G178+J178+M178</f>
        <v>0</v>
      </c>
      <c r="E178" s="32">
        <f t="shared" ref="E178:E179" si="138">D178/C178*100</f>
        <v>0</v>
      </c>
      <c r="F178" s="51"/>
      <c r="G178" s="51"/>
      <c r="H178" s="51"/>
      <c r="I178" s="17" t="s">
        <v>131</v>
      </c>
      <c r="J178" s="17" t="s">
        <v>65</v>
      </c>
      <c r="K178" s="32">
        <f t="shared" ref="K178:K179" si="139">J178/I178*100</f>
        <v>0</v>
      </c>
      <c r="L178" s="17">
        <v>8457.9</v>
      </c>
      <c r="M178" s="17">
        <v>0</v>
      </c>
      <c r="N178" s="32">
        <f t="shared" ref="N178:N179" si="140">M178/L178*100</f>
        <v>0</v>
      </c>
    </row>
    <row r="179" spans="1:14" s="8" customFormat="1" ht="27.75" customHeight="1" x14ac:dyDescent="0.25">
      <c r="A179" s="99" t="s">
        <v>56</v>
      </c>
      <c r="B179" s="99"/>
      <c r="C179" s="33">
        <f>C178</f>
        <v>49486.3</v>
      </c>
      <c r="D179" s="33">
        <f>D178</f>
        <v>0</v>
      </c>
      <c r="E179" s="32">
        <f t="shared" si="138"/>
        <v>0</v>
      </c>
      <c r="F179" s="33">
        <f>F178</f>
        <v>0</v>
      </c>
      <c r="G179" s="33">
        <f>G178</f>
        <v>0</v>
      </c>
      <c r="H179" s="55"/>
      <c r="I179" s="33" t="str">
        <f>I178</f>
        <v>41028,4</v>
      </c>
      <c r="J179" s="33" t="str">
        <f>J178</f>
        <v>0</v>
      </c>
      <c r="K179" s="32">
        <f t="shared" si="139"/>
        <v>0</v>
      </c>
      <c r="L179" s="33">
        <f>L178</f>
        <v>8457.9</v>
      </c>
      <c r="M179" s="33">
        <f>M178</f>
        <v>0</v>
      </c>
      <c r="N179" s="32">
        <f t="shared" si="140"/>
        <v>0</v>
      </c>
    </row>
    <row r="180" spans="1:14" s="8" customFormat="1" x14ac:dyDescent="0.25">
      <c r="A180" s="89" t="s">
        <v>54</v>
      </c>
      <c r="B180" s="90"/>
      <c r="C180" s="90"/>
      <c r="D180" s="90"/>
      <c r="E180" s="90"/>
      <c r="F180" s="90"/>
      <c r="G180" s="90"/>
      <c r="H180" s="90"/>
      <c r="I180" s="90"/>
      <c r="J180" s="90"/>
      <c r="K180" s="90"/>
      <c r="L180" s="90"/>
      <c r="M180" s="90"/>
      <c r="N180" s="91"/>
    </row>
    <row r="181" spans="1:14" ht="15.75" customHeight="1" x14ac:dyDescent="0.25">
      <c r="A181" s="75" t="s">
        <v>88</v>
      </c>
      <c r="B181" s="76"/>
      <c r="C181" s="76"/>
      <c r="D181" s="76"/>
      <c r="E181" s="76"/>
      <c r="F181" s="76"/>
      <c r="G181" s="76"/>
      <c r="H181" s="76"/>
      <c r="I181" s="76"/>
      <c r="J181" s="76"/>
      <c r="K181" s="76"/>
      <c r="L181" s="76"/>
      <c r="M181" s="76"/>
      <c r="N181" s="77"/>
    </row>
    <row r="182" spans="1:14" ht="30" customHeight="1" x14ac:dyDescent="0.25">
      <c r="A182" s="66" t="s">
        <v>30</v>
      </c>
      <c r="B182" s="65"/>
      <c r="C182" s="32">
        <f>F182+I182+L182</f>
        <v>4248.2</v>
      </c>
      <c r="D182" s="32">
        <f>G182+J182+M182</f>
        <v>1242.3</v>
      </c>
      <c r="E182" s="32">
        <f t="shared" ref="E182:E183" si="141">D182/C182*100</f>
        <v>29.24297349465656</v>
      </c>
      <c r="F182" s="17"/>
      <c r="G182" s="17"/>
      <c r="H182" s="11"/>
      <c r="I182" s="17"/>
      <c r="J182" s="17"/>
      <c r="K182" s="11"/>
      <c r="L182" s="17">
        <v>4248.2</v>
      </c>
      <c r="M182" s="17">
        <v>1242.3</v>
      </c>
      <c r="N182" s="32">
        <f t="shared" si="131"/>
        <v>29.24297349465656</v>
      </c>
    </row>
    <row r="183" spans="1:14" x14ac:dyDescent="0.25">
      <c r="A183" s="112" t="s">
        <v>51</v>
      </c>
      <c r="B183" s="136"/>
      <c r="C183" s="33">
        <f>C182</f>
        <v>4248.2</v>
      </c>
      <c r="D183" s="33">
        <f>D182</f>
        <v>1242.3</v>
      </c>
      <c r="E183" s="32">
        <f t="shared" si="141"/>
        <v>29.24297349465656</v>
      </c>
      <c r="F183" s="33">
        <f t="shared" ref="F183:G183" si="142">F182</f>
        <v>0</v>
      </c>
      <c r="G183" s="33">
        <f t="shared" si="142"/>
        <v>0</v>
      </c>
      <c r="H183" s="24"/>
      <c r="I183" s="33">
        <f t="shared" ref="I183:J183" si="143">I182</f>
        <v>0</v>
      </c>
      <c r="J183" s="33">
        <f t="shared" si="143"/>
        <v>0</v>
      </c>
      <c r="K183" s="24"/>
      <c r="L183" s="33">
        <f>SUM(L182)</f>
        <v>4248.2</v>
      </c>
      <c r="M183" s="33">
        <f>SUM(M182)</f>
        <v>1242.3</v>
      </c>
      <c r="N183" s="33">
        <f t="shared" si="131"/>
        <v>29.24297349465656</v>
      </c>
    </row>
    <row r="184" spans="1:14" ht="15.75" customHeight="1" x14ac:dyDescent="0.25">
      <c r="A184" s="69" t="s">
        <v>89</v>
      </c>
      <c r="B184" s="70"/>
      <c r="C184" s="70"/>
      <c r="D184" s="70"/>
      <c r="E184" s="70"/>
      <c r="F184" s="70"/>
      <c r="G184" s="70"/>
      <c r="H184" s="70"/>
      <c r="I184" s="70"/>
      <c r="J184" s="70"/>
      <c r="K184" s="70"/>
      <c r="L184" s="70"/>
      <c r="M184" s="70"/>
      <c r="N184" s="71"/>
    </row>
    <row r="185" spans="1:14" ht="15.75" customHeight="1" x14ac:dyDescent="0.25">
      <c r="A185" s="64" t="s">
        <v>27</v>
      </c>
      <c r="B185" s="65"/>
      <c r="C185" s="32">
        <f t="shared" ref="C185" si="144">F185+I185+L185</f>
        <v>9000</v>
      </c>
      <c r="D185" s="32">
        <f t="shared" ref="D185" si="145">G185+J185+M185</f>
        <v>0</v>
      </c>
      <c r="E185" s="32">
        <f t="shared" ref="E185" si="146">D185/C185*100</f>
        <v>0</v>
      </c>
      <c r="F185" s="17"/>
      <c r="G185" s="17"/>
      <c r="H185" s="11"/>
      <c r="I185" s="17"/>
      <c r="J185" s="17"/>
      <c r="K185" s="17"/>
      <c r="L185" s="17">
        <v>9000</v>
      </c>
      <c r="M185" s="17">
        <v>0</v>
      </c>
      <c r="N185" s="32">
        <f t="shared" ref="N185" si="147">M185/L185*100</f>
        <v>0</v>
      </c>
    </row>
    <row r="186" spans="1:14" ht="30" customHeight="1" x14ac:dyDescent="0.25">
      <c r="A186" s="66" t="s">
        <v>30</v>
      </c>
      <c r="B186" s="65"/>
      <c r="C186" s="32">
        <f t="shared" ref="C186:D186" si="148">F186+I186+L186</f>
        <v>262003.20000000001</v>
      </c>
      <c r="D186" s="32">
        <f t="shared" si="148"/>
        <v>80108.5</v>
      </c>
      <c r="E186" s="32">
        <f t="shared" ref="E186:E187" si="149">D186/C186*100</f>
        <v>30.575389918901752</v>
      </c>
      <c r="F186" s="17"/>
      <c r="G186" s="17"/>
      <c r="H186" s="11"/>
      <c r="I186" s="17">
        <v>3690.6</v>
      </c>
      <c r="J186" s="17">
        <v>1200.9000000000001</v>
      </c>
      <c r="K186" s="32">
        <f t="shared" ref="K186:K187" si="150">J186/I186*100</f>
        <v>32.539424483823773</v>
      </c>
      <c r="L186" s="17">
        <v>258312.6</v>
      </c>
      <c r="M186" s="17">
        <v>78907.600000000006</v>
      </c>
      <c r="N186" s="32">
        <f t="shared" si="131"/>
        <v>30.547329088863652</v>
      </c>
    </row>
    <row r="187" spans="1:14" ht="18.75" customHeight="1" x14ac:dyDescent="0.25">
      <c r="A187" s="86" t="s">
        <v>51</v>
      </c>
      <c r="B187" s="88"/>
      <c r="C187" s="33">
        <f>C185+C186</f>
        <v>271003.2</v>
      </c>
      <c r="D187" s="33">
        <f>D185+D186</f>
        <v>80108.5</v>
      </c>
      <c r="E187" s="32">
        <f t="shared" si="149"/>
        <v>29.559983055550632</v>
      </c>
      <c r="F187" s="33">
        <f>F185+F186</f>
        <v>0</v>
      </c>
      <c r="G187" s="33">
        <f>G185+G186</f>
        <v>0</v>
      </c>
      <c r="H187" s="24"/>
      <c r="I187" s="33">
        <f>I185+I186</f>
        <v>3690.6</v>
      </c>
      <c r="J187" s="33">
        <f>J185+J186</f>
        <v>1200.9000000000001</v>
      </c>
      <c r="K187" s="24">
        <f t="shared" si="150"/>
        <v>32.539424483823773</v>
      </c>
      <c r="L187" s="33">
        <f>L185+L186</f>
        <v>267312.59999999998</v>
      </c>
      <c r="M187" s="33">
        <f>M185+M186</f>
        <v>78907.600000000006</v>
      </c>
      <c r="N187" s="33">
        <f t="shared" ref="N187" si="151">M187/L187*100</f>
        <v>29.518847970503455</v>
      </c>
    </row>
    <row r="188" spans="1:14" ht="15.75" customHeight="1" x14ac:dyDescent="0.25">
      <c r="A188" s="75" t="s">
        <v>90</v>
      </c>
      <c r="B188" s="76"/>
      <c r="C188" s="76"/>
      <c r="D188" s="76"/>
      <c r="E188" s="76"/>
      <c r="F188" s="76"/>
      <c r="G188" s="76"/>
      <c r="H188" s="76"/>
      <c r="I188" s="76"/>
      <c r="J188" s="76"/>
      <c r="K188" s="76"/>
      <c r="L188" s="76"/>
      <c r="M188" s="76"/>
      <c r="N188" s="77"/>
    </row>
    <row r="189" spans="1:14" ht="31.5" customHeight="1" x14ac:dyDescent="0.25">
      <c r="A189" s="66" t="s">
        <v>30</v>
      </c>
      <c r="B189" s="65"/>
      <c r="C189" s="32">
        <f>F189+I189+L189</f>
        <v>6207.7</v>
      </c>
      <c r="D189" s="32">
        <f>G189+J189+M189</f>
        <v>958.9</v>
      </c>
      <c r="E189" s="32">
        <f t="shared" ref="E189:E190" si="152">D189/C189*100</f>
        <v>15.446944923240491</v>
      </c>
      <c r="F189" s="17"/>
      <c r="G189" s="17"/>
      <c r="H189" s="11"/>
      <c r="I189" s="17"/>
      <c r="J189" s="17"/>
      <c r="K189" s="11"/>
      <c r="L189" s="17">
        <v>6207.7</v>
      </c>
      <c r="M189" s="17">
        <v>958.9</v>
      </c>
      <c r="N189" s="32">
        <f t="shared" si="131"/>
        <v>15.446944923240491</v>
      </c>
    </row>
    <row r="190" spans="1:14" x14ac:dyDescent="0.25">
      <c r="A190" s="86" t="s">
        <v>51</v>
      </c>
      <c r="B190" s="88"/>
      <c r="C190" s="33">
        <f>C189</f>
        <v>6207.7</v>
      </c>
      <c r="D190" s="33">
        <f>D189</f>
        <v>958.9</v>
      </c>
      <c r="E190" s="33">
        <f t="shared" si="152"/>
        <v>15.446944923240491</v>
      </c>
      <c r="F190" s="33">
        <f t="shared" ref="F190:I190" si="153">F189</f>
        <v>0</v>
      </c>
      <c r="G190" s="33">
        <f t="shared" si="153"/>
        <v>0</v>
      </c>
      <c r="H190" s="33"/>
      <c r="I190" s="33">
        <f t="shared" si="153"/>
        <v>0</v>
      </c>
      <c r="J190" s="33">
        <f t="shared" ref="J190" si="154">J189</f>
        <v>0</v>
      </c>
      <c r="K190" s="24"/>
      <c r="L190" s="33">
        <f>SUM(L189)</f>
        <v>6207.7</v>
      </c>
      <c r="M190" s="33">
        <f>SUM(M189)</f>
        <v>958.9</v>
      </c>
      <c r="N190" s="33">
        <f t="shared" si="131"/>
        <v>15.446944923240491</v>
      </c>
    </row>
    <row r="191" spans="1:14" ht="28.5" customHeight="1" x14ac:dyDescent="0.25">
      <c r="A191" s="75" t="s">
        <v>91</v>
      </c>
      <c r="B191" s="76"/>
      <c r="C191" s="76"/>
      <c r="D191" s="76"/>
      <c r="E191" s="76"/>
      <c r="F191" s="76"/>
      <c r="G191" s="76"/>
      <c r="H191" s="76"/>
      <c r="I191" s="76"/>
      <c r="J191" s="76"/>
      <c r="K191" s="76"/>
      <c r="L191" s="76"/>
      <c r="M191" s="76"/>
      <c r="N191" s="77"/>
    </row>
    <row r="192" spans="1:14" ht="31.5" customHeight="1" x14ac:dyDescent="0.25">
      <c r="A192" s="66" t="s">
        <v>30</v>
      </c>
      <c r="B192" s="65"/>
      <c r="C192" s="32">
        <f>F192+I192+L192</f>
        <v>3700</v>
      </c>
      <c r="D192" s="32">
        <f>G192+J192+M192</f>
        <v>955.2</v>
      </c>
      <c r="E192" s="32">
        <f t="shared" ref="E192" si="155">D192/C192*100</f>
        <v>25.816216216216219</v>
      </c>
      <c r="F192" s="17"/>
      <c r="G192" s="17"/>
      <c r="H192" s="11"/>
      <c r="I192" s="17"/>
      <c r="J192" s="17"/>
      <c r="K192" s="11"/>
      <c r="L192" s="17">
        <v>3700</v>
      </c>
      <c r="M192" s="17">
        <v>955.2</v>
      </c>
      <c r="N192" s="32">
        <f t="shared" si="131"/>
        <v>25.816216216216219</v>
      </c>
    </row>
    <row r="193" spans="1:14" x14ac:dyDescent="0.25">
      <c r="A193" s="112" t="s">
        <v>51</v>
      </c>
      <c r="B193" s="136"/>
      <c r="C193" s="33">
        <f>C192</f>
        <v>3700</v>
      </c>
      <c r="D193" s="33">
        <f t="shared" ref="D193:M193" si="156">D192</f>
        <v>955.2</v>
      </c>
      <c r="E193" s="33">
        <f t="shared" si="156"/>
        <v>25.816216216216219</v>
      </c>
      <c r="F193" s="33">
        <f t="shared" si="156"/>
        <v>0</v>
      </c>
      <c r="G193" s="33">
        <f t="shared" si="156"/>
        <v>0</v>
      </c>
      <c r="H193" s="33"/>
      <c r="I193" s="33">
        <f t="shared" si="156"/>
        <v>0</v>
      </c>
      <c r="J193" s="33">
        <f t="shared" si="156"/>
        <v>0</v>
      </c>
      <c r="K193" s="33"/>
      <c r="L193" s="33">
        <f t="shared" si="156"/>
        <v>3700</v>
      </c>
      <c r="M193" s="33">
        <f t="shared" si="156"/>
        <v>955.2</v>
      </c>
      <c r="N193" s="33">
        <f>M193/L193*100</f>
        <v>25.816216216216219</v>
      </c>
    </row>
    <row r="194" spans="1:14" hidden="1" x14ac:dyDescent="0.25">
      <c r="A194" s="75" t="s">
        <v>92</v>
      </c>
      <c r="B194" s="76"/>
      <c r="C194" s="76"/>
      <c r="D194" s="76"/>
      <c r="E194" s="76"/>
      <c r="F194" s="76"/>
      <c r="G194" s="76"/>
      <c r="H194" s="76"/>
      <c r="I194" s="76"/>
      <c r="J194" s="76"/>
      <c r="K194" s="76"/>
      <c r="L194" s="76"/>
      <c r="M194" s="76"/>
      <c r="N194" s="77"/>
    </row>
    <row r="195" spans="1:14" ht="31.5" hidden="1" customHeight="1" x14ac:dyDescent="0.25">
      <c r="A195" s="66" t="s">
        <v>30</v>
      </c>
      <c r="B195" s="65"/>
      <c r="C195" s="32">
        <f>F195+I195+L195</f>
        <v>0</v>
      </c>
      <c r="D195" s="32">
        <f>G195+J195+M195</f>
        <v>0</v>
      </c>
      <c r="E195" s="32"/>
      <c r="F195" s="17"/>
      <c r="G195" s="17"/>
      <c r="H195" s="24"/>
      <c r="I195" s="17"/>
      <c r="J195" s="17"/>
      <c r="K195" s="24"/>
      <c r="L195" s="17"/>
      <c r="M195" s="17"/>
      <c r="N195" s="32"/>
    </row>
    <row r="196" spans="1:14" hidden="1" x14ac:dyDescent="0.25">
      <c r="A196" s="112" t="s">
        <v>51</v>
      </c>
      <c r="B196" s="136"/>
      <c r="C196" s="33">
        <f>C195</f>
        <v>0</v>
      </c>
      <c r="D196" s="33">
        <f t="shared" ref="D196:M196" si="157">D195</f>
        <v>0</v>
      </c>
      <c r="E196" s="32"/>
      <c r="F196" s="33">
        <f t="shared" si="157"/>
        <v>0</v>
      </c>
      <c r="G196" s="33">
        <f t="shared" si="157"/>
        <v>0</v>
      </c>
      <c r="H196" s="33"/>
      <c r="I196" s="33">
        <f t="shared" si="157"/>
        <v>0</v>
      </c>
      <c r="J196" s="33">
        <f t="shared" si="157"/>
        <v>0</v>
      </c>
      <c r="K196" s="33">
        <f t="shared" si="157"/>
        <v>0</v>
      </c>
      <c r="L196" s="33">
        <f t="shared" si="157"/>
        <v>0</v>
      </c>
      <c r="M196" s="33">
        <f t="shared" si="157"/>
        <v>0</v>
      </c>
      <c r="N196" s="32"/>
    </row>
    <row r="197" spans="1:14" x14ac:dyDescent="0.25">
      <c r="A197" s="82" t="s">
        <v>57</v>
      </c>
      <c r="B197" s="83"/>
      <c r="C197" s="33">
        <f>C183+C187+C190+C193+C196</f>
        <v>285159.10000000003</v>
      </c>
      <c r="D197" s="33">
        <f>D183+D187+D190+D193+D196</f>
        <v>83264.899999999994</v>
      </c>
      <c r="E197" s="32"/>
      <c r="F197" s="33">
        <f>F183+F187+F190+F193+F196</f>
        <v>0</v>
      </c>
      <c r="G197" s="33">
        <f>G183+G187+G190+G193+G196</f>
        <v>0</v>
      </c>
      <c r="H197" s="33"/>
      <c r="I197" s="33">
        <f>I183+I187+I190+I193+I196</f>
        <v>3690.6</v>
      </c>
      <c r="J197" s="33">
        <f>J183+J187+J190+J193+J196</f>
        <v>1200.9000000000001</v>
      </c>
      <c r="K197" s="33">
        <f>J197/I197*100</f>
        <v>32.539424483823773</v>
      </c>
      <c r="L197" s="33">
        <f>L183+L187+L190+L193+L196</f>
        <v>281468.5</v>
      </c>
      <c r="M197" s="33">
        <f>M183+M187+M190+M193+M196</f>
        <v>82064</v>
      </c>
      <c r="N197" s="33">
        <f>M197/L197*100</f>
        <v>29.155660402496192</v>
      </c>
    </row>
    <row r="198" spans="1:14" x14ac:dyDescent="0.25">
      <c r="A198" s="112" t="s">
        <v>31</v>
      </c>
      <c r="B198" s="107"/>
      <c r="C198" s="34">
        <f>C179+C197</f>
        <v>334645.40000000002</v>
      </c>
      <c r="D198" s="34">
        <f>D179+D197</f>
        <v>83264.899999999994</v>
      </c>
      <c r="E198" s="34">
        <f t="shared" ref="E198" si="158">D198/C198*100</f>
        <v>24.881531316432255</v>
      </c>
      <c r="F198" s="34">
        <f>F179+F197</f>
        <v>0</v>
      </c>
      <c r="G198" s="34">
        <f>G179+G197</f>
        <v>0</v>
      </c>
      <c r="H198" s="34"/>
      <c r="I198" s="34">
        <f>I179+I197</f>
        <v>44719</v>
      </c>
      <c r="J198" s="34">
        <f>J179+J197</f>
        <v>1200.9000000000001</v>
      </c>
      <c r="K198" s="34">
        <f t="shared" ref="K198" si="159">J198/I198*100</f>
        <v>2.685435720834545</v>
      </c>
      <c r="L198" s="34">
        <f>L179+L197</f>
        <v>289926.40000000002</v>
      </c>
      <c r="M198" s="34">
        <f>M179+M197</f>
        <v>82064</v>
      </c>
      <c r="N198" s="34">
        <f t="shared" si="131"/>
        <v>28.305114677380189</v>
      </c>
    </row>
    <row r="199" spans="1:14" ht="28.5" customHeight="1" x14ac:dyDescent="0.35">
      <c r="A199" s="50" t="s">
        <v>22</v>
      </c>
      <c r="B199" s="78" t="s">
        <v>9</v>
      </c>
      <c r="C199" s="79"/>
      <c r="D199" s="79"/>
      <c r="E199" s="79"/>
      <c r="F199" s="79"/>
      <c r="G199" s="79"/>
      <c r="H199" s="79"/>
      <c r="I199" s="79"/>
      <c r="J199" s="79"/>
      <c r="K199" s="79"/>
      <c r="L199" s="79"/>
      <c r="M199" s="79"/>
      <c r="N199" s="80"/>
    </row>
    <row r="200" spans="1:14" ht="28.5" customHeight="1" x14ac:dyDescent="0.25">
      <c r="A200" s="89" t="s">
        <v>53</v>
      </c>
      <c r="B200" s="90"/>
      <c r="C200" s="90"/>
      <c r="D200" s="90"/>
      <c r="E200" s="90"/>
      <c r="F200" s="90"/>
      <c r="G200" s="90"/>
      <c r="H200" s="90"/>
      <c r="I200" s="90"/>
      <c r="J200" s="90"/>
      <c r="K200" s="90"/>
      <c r="L200" s="90"/>
      <c r="M200" s="90"/>
      <c r="N200" s="91"/>
    </row>
    <row r="201" spans="1:14" x14ac:dyDescent="0.25">
      <c r="A201" s="69" t="s">
        <v>93</v>
      </c>
      <c r="B201" s="70"/>
      <c r="C201" s="70"/>
      <c r="D201" s="70"/>
      <c r="E201" s="70"/>
      <c r="F201" s="70"/>
      <c r="G201" s="70"/>
      <c r="H201" s="70"/>
      <c r="I201" s="70"/>
      <c r="J201" s="70"/>
      <c r="K201" s="70"/>
      <c r="L201" s="70"/>
      <c r="M201" s="70"/>
      <c r="N201" s="71"/>
    </row>
    <row r="202" spans="1:14" ht="36" customHeight="1" x14ac:dyDescent="0.25">
      <c r="A202" s="64" t="s">
        <v>125</v>
      </c>
      <c r="B202" s="65"/>
      <c r="C202" s="32">
        <f>F202+I202+L202</f>
        <v>1590</v>
      </c>
      <c r="D202" s="32">
        <f>G202+J202+M202</f>
        <v>0</v>
      </c>
      <c r="E202" s="32">
        <f t="shared" ref="E202:E203" si="160">D202/C202*100</f>
        <v>0</v>
      </c>
      <c r="F202" s="51"/>
      <c r="G202" s="51"/>
      <c r="H202" s="51"/>
      <c r="I202" s="51"/>
      <c r="J202" s="51"/>
      <c r="K202" s="51"/>
      <c r="L202" s="63" t="s">
        <v>94</v>
      </c>
      <c r="M202" s="63" t="s">
        <v>65</v>
      </c>
      <c r="N202" s="32">
        <f t="shared" si="131"/>
        <v>0</v>
      </c>
    </row>
    <row r="203" spans="1:14" ht="28.5" customHeight="1" x14ac:dyDescent="0.25">
      <c r="A203" s="99" t="s">
        <v>56</v>
      </c>
      <c r="B203" s="99"/>
      <c r="C203" s="33">
        <f>C202</f>
        <v>1590</v>
      </c>
      <c r="D203" s="33">
        <f>D202</f>
        <v>0</v>
      </c>
      <c r="E203" s="32">
        <f t="shared" si="160"/>
        <v>0</v>
      </c>
      <c r="F203" s="33">
        <f>F202</f>
        <v>0</v>
      </c>
      <c r="G203" s="33">
        <f>G202</f>
        <v>0</v>
      </c>
      <c r="H203" s="56"/>
      <c r="I203" s="33">
        <f>I202</f>
        <v>0</v>
      </c>
      <c r="J203" s="33">
        <f>J202</f>
        <v>0</v>
      </c>
      <c r="K203" s="56"/>
      <c r="L203" s="33" t="str">
        <f>L202</f>
        <v>1590,0</v>
      </c>
      <c r="M203" s="33" t="str">
        <f>M202</f>
        <v>0</v>
      </c>
      <c r="N203" s="32">
        <f t="shared" si="131"/>
        <v>0</v>
      </c>
    </row>
    <row r="204" spans="1:14" ht="28.5" customHeight="1" x14ac:dyDescent="0.25">
      <c r="A204" s="89" t="s">
        <v>54</v>
      </c>
      <c r="B204" s="90"/>
      <c r="C204" s="90"/>
      <c r="D204" s="90"/>
      <c r="E204" s="90"/>
      <c r="F204" s="90"/>
      <c r="G204" s="90"/>
      <c r="H204" s="90"/>
      <c r="I204" s="90"/>
      <c r="J204" s="90"/>
      <c r="K204" s="90"/>
      <c r="L204" s="90"/>
      <c r="M204" s="90"/>
      <c r="N204" s="91"/>
    </row>
    <row r="205" spans="1:14" ht="15.75" customHeight="1" x14ac:dyDescent="0.25">
      <c r="A205" s="69" t="s">
        <v>95</v>
      </c>
      <c r="B205" s="70"/>
      <c r="C205" s="70"/>
      <c r="D205" s="70"/>
      <c r="E205" s="70"/>
      <c r="F205" s="70"/>
      <c r="G205" s="70"/>
      <c r="H205" s="70"/>
      <c r="I205" s="70"/>
      <c r="J205" s="70"/>
      <c r="K205" s="70"/>
      <c r="L205" s="70"/>
      <c r="M205" s="70"/>
      <c r="N205" s="71"/>
    </row>
    <row r="206" spans="1:14" x14ac:dyDescent="0.25">
      <c r="A206" s="64" t="s">
        <v>27</v>
      </c>
      <c r="B206" s="65"/>
      <c r="C206" s="32">
        <f>F206+I206+L206</f>
        <v>500</v>
      </c>
      <c r="D206" s="32">
        <f>G206+J206+M206</f>
        <v>0</v>
      </c>
      <c r="E206" s="32">
        <f t="shared" ref="E206:E207" si="161">D206/C206*100</f>
        <v>0</v>
      </c>
      <c r="F206" s="17"/>
      <c r="G206" s="17"/>
      <c r="H206" s="11"/>
      <c r="I206" s="17"/>
      <c r="J206" s="17"/>
      <c r="K206" s="11"/>
      <c r="L206" s="17">
        <v>500</v>
      </c>
      <c r="M206" s="17">
        <v>0</v>
      </c>
      <c r="N206" s="32">
        <f t="shared" si="131"/>
        <v>0</v>
      </c>
    </row>
    <row r="207" spans="1:14" x14ac:dyDescent="0.25">
      <c r="A207" s="82" t="s">
        <v>51</v>
      </c>
      <c r="B207" s="83"/>
      <c r="C207" s="33">
        <f>C206</f>
        <v>500</v>
      </c>
      <c r="D207" s="33">
        <f>D206</f>
        <v>0</v>
      </c>
      <c r="E207" s="33">
        <f t="shared" si="161"/>
        <v>0</v>
      </c>
      <c r="F207" s="33">
        <f t="shared" ref="F207:G207" si="162">F206</f>
        <v>0</v>
      </c>
      <c r="G207" s="33">
        <f t="shared" si="162"/>
        <v>0</v>
      </c>
      <c r="H207" s="24"/>
      <c r="I207" s="33">
        <f t="shared" ref="I207:J207" si="163">I206</f>
        <v>0</v>
      </c>
      <c r="J207" s="33">
        <f t="shared" si="163"/>
        <v>0</v>
      </c>
      <c r="K207" s="24"/>
      <c r="L207" s="33">
        <f>SUM(L206)</f>
        <v>500</v>
      </c>
      <c r="M207" s="33">
        <f>SUM(M206)</f>
        <v>0</v>
      </c>
      <c r="N207" s="38">
        <f t="shared" si="131"/>
        <v>0</v>
      </c>
    </row>
    <row r="208" spans="1:14" ht="15.75" customHeight="1" x14ac:dyDescent="0.25">
      <c r="A208" s="69" t="s">
        <v>96</v>
      </c>
      <c r="B208" s="70"/>
      <c r="C208" s="70"/>
      <c r="D208" s="70"/>
      <c r="E208" s="70"/>
      <c r="F208" s="70"/>
      <c r="G208" s="70"/>
      <c r="H208" s="70"/>
      <c r="I208" s="70"/>
      <c r="J208" s="70"/>
      <c r="K208" s="70"/>
      <c r="L208" s="70"/>
      <c r="M208" s="70"/>
      <c r="N208" s="71"/>
    </row>
    <row r="209" spans="1:15" x14ac:dyDescent="0.25">
      <c r="A209" s="116" t="s">
        <v>27</v>
      </c>
      <c r="B209" s="117"/>
      <c r="C209" s="32">
        <f>F209+I209+L209</f>
        <v>80</v>
      </c>
      <c r="D209" s="32">
        <f>G209+J209+M209</f>
        <v>0</v>
      </c>
      <c r="E209" s="32">
        <f t="shared" ref="E209:E211" si="164">D209/C209*100</f>
        <v>0</v>
      </c>
      <c r="F209" s="17"/>
      <c r="G209" s="17"/>
      <c r="H209" s="11"/>
      <c r="I209" s="17"/>
      <c r="J209" s="17"/>
      <c r="K209" s="11"/>
      <c r="L209" s="17">
        <v>80</v>
      </c>
      <c r="M209" s="18">
        <v>0</v>
      </c>
      <c r="N209" s="38">
        <f t="shared" si="131"/>
        <v>0</v>
      </c>
    </row>
    <row r="210" spans="1:15" x14ac:dyDescent="0.25">
      <c r="A210" s="142" t="s">
        <v>51</v>
      </c>
      <c r="B210" s="143"/>
      <c r="C210" s="33">
        <f>C209</f>
        <v>80</v>
      </c>
      <c r="D210" s="33">
        <f>D209</f>
        <v>0</v>
      </c>
      <c r="E210" s="33">
        <f t="shared" si="164"/>
        <v>0</v>
      </c>
      <c r="F210" s="33">
        <f>F209</f>
        <v>0</v>
      </c>
      <c r="G210" s="33">
        <f>G209</f>
        <v>0</v>
      </c>
      <c r="H210" s="24"/>
      <c r="I210" s="33">
        <f>I209</f>
        <v>0</v>
      </c>
      <c r="J210" s="33">
        <f>J209</f>
        <v>0</v>
      </c>
      <c r="K210" s="24"/>
      <c r="L210" s="33">
        <f>L209</f>
        <v>80</v>
      </c>
      <c r="M210" s="33">
        <f>M209</f>
        <v>0</v>
      </c>
      <c r="N210" s="38">
        <f>M210/L210*100</f>
        <v>0</v>
      </c>
    </row>
    <row r="211" spans="1:15" x14ac:dyDescent="0.25">
      <c r="A211" s="82" t="s">
        <v>57</v>
      </c>
      <c r="B211" s="83"/>
      <c r="C211" s="33">
        <f>C207+C210</f>
        <v>580</v>
      </c>
      <c r="D211" s="33">
        <f>D207+D210</f>
        <v>0</v>
      </c>
      <c r="E211" s="33">
        <f t="shared" si="164"/>
        <v>0</v>
      </c>
      <c r="F211" s="33">
        <f>F207+F210</f>
        <v>0</v>
      </c>
      <c r="G211" s="33">
        <f>G207+G210</f>
        <v>0</v>
      </c>
      <c r="H211" s="24"/>
      <c r="I211" s="33">
        <f>I207+I210</f>
        <v>0</v>
      </c>
      <c r="J211" s="33">
        <f>J207+J210</f>
        <v>0</v>
      </c>
      <c r="K211" s="24"/>
      <c r="L211" s="33">
        <f>L207+L210</f>
        <v>580</v>
      </c>
      <c r="M211" s="33">
        <f>M207+M210</f>
        <v>0</v>
      </c>
      <c r="N211" s="38">
        <f>M211/L211*100</f>
        <v>0</v>
      </c>
    </row>
    <row r="212" spans="1:15" x14ac:dyDescent="0.25">
      <c r="A212" s="118" t="s">
        <v>31</v>
      </c>
      <c r="B212" s="119"/>
      <c r="C212" s="34">
        <f>C203+C211</f>
        <v>2170</v>
      </c>
      <c r="D212" s="34">
        <f>D203+D211</f>
        <v>0</v>
      </c>
      <c r="E212" s="34">
        <f t="shared" ref="E212" si="165">D212/C212*100</f>
        <v>0</v>
      </c>
      <c r="F212" s="34">
        <f>F203+F211</f>
        <v>0</v>
      </c>
      <c r="G212" s="34">
        <f>G203+G211</f>
        <v>0</v>
      </c>
      <c r="H212" s="24"/>
      <c r="I212" s="34">
        <f>I203+I211</f>
        <v>0</v>
      </c>
      <c r="J212" s="34">
        <f>J203+J211</f>
        <v>0</v>
      </c>
      <c r="K212" s="24"/>
      <c r="L212" s="34">
        <f>L203+L211</f>
        <v>2170</v>
      </c>
      <c r="M212" s="34">
        <f>M203+M211</f>
        <v>0</v>
      </c>
      <c r="N212" s="34">
        <f t="shared" si="131"/>
        <v>0</v>
      </c>
      <c r="O212" s="8"/>
    </row>
    <row r="213" spans="1:15" ht="21" customHeight="1" x14ac:dyDescent="0.35">
      <c r="A213" s="50">
        <v>10</v>
      </c>
      <c r="B213" s="78" t="s">
        <v>10</v>
      </c>
      <c r="C213" s="79"/>
      <c r="D213" s="79"/>
      <c r="E213" s="79"/>
      <c r="F213" s="79"/>
      <c r="G213" s="79"/>
      <c r="H213" s="79"/>
      <c r="I213" s="79"/>
      <c r="J213" s="79"/>
      <c r="K213" s="79"/>
      <c r="L213" s="79"/>
      <c r="M213" s="79"/>
      <c r="N213" s="80"/>
    </row>
    <row r="214" spans="1:15" ht="21" customHeight="1" x14ac:dyDescent="0.25">
      <c r="A214" s="89" t="s">
        <v>54</v>
      </c>
      <c r="B214" s="90"/>
      <c r="C214" s="90"/>
      <c r="D214" s="90"/>
      <c r="E214" s="90"/>
      <c r="F214" s="90"/>
      <c r="G214" s="90"/>
      <c r="H214" s="90"/>
      <c r="I214" s="90"/>
      <c r="J214" s="90"/>
      <c r="K214" s="90"/>
      <c r="L214" s="90"/>
      <c r="M214" s="90"/>
      <c r="N214" s="91"/>
    </row>
    <row r="215" spans="1:15" ht="15.75" customHeight="1" x14ac:dyDescent="0.25">
      <c r="A215" s="75" t="s">
        <v>97</v>
      </c>
      <c r="B215" s="76"/>
      <c r="C215" s="76"/>
      <c r="D215" s="76"/>
      <c r="E215" s="76"/>
      <c r="F215" s="76"/>
      <c r="G215" s="76"/>
      <c r="H215" s="76"/>
      <c r="I215" s="76"/>
      <c r="J215" s="76"/>
      <c r="K215" s="76"/>
      <c r="L215" s="76"/>
      <c r="M215" s="76"/>
      <c r="N215" s="77"/>
    </row>
    <row r="216" spans="1:15" ht="30" customHeight="1" x14ac:dyDescent="0.25">
      <c r="A216" s="66" t="s">
        <v>28</v>
      </c>
      <c r="B216" s="115"/>
      <c r="C216" s="32">
        <f>F216+I216+L216</f>
        <v>90</v>
      </c>
      <c r="D216" s="32">
        <f>G216+J216+M216</f>
        <v>0</v>
      </c>
      <c r="E216" s="32">
        <f t="shared" ref="E216:E218" si="166">D216/C216*100</f>
        <v>0</v>
      </c>
      <c r="F216" s="17"/>
      <c r="G216" s="17"/>
      <c r="H216" s="11"/>
      <c r="I216" s="17"/>
      <c r="J216" s="17"/>
      <c r="K216" s="11"/>
      <c r="L216" s="17">
        <v>90</v>
      </c>
      <c r="M216" s="17">
        <v>0</v>
      </c>
      <c r="N216" s="32">
        <f t="shared" si="131"/>
        <v>0</v>
      </c>
    </row>
    <row r="217" spans="1:15" ht="30.75" customHeight="1" x14ac:dyDescent="0.25">
      <c r="A217" s="66" t="s">
        <v>32</v>
      </c>
      <c r="B217" s="65"/>
      <c r="C217" s="32">
        <f>F217+I217+L217</f>
        <v>700</v>
      </c>
      <c r="D217" s="32">
        <f>G217+J217+M217</f>
        <v>39</v>
      </c>
      <c r="E217" s="32">
        <f t="shared" si="166"/>
        <v>5.5714285714285712</v>
      </c>
      <c r="F217" s="17"/>
      <c r="G217" s="17"/>
      <c r="H217" s="11"/>
      <c r="I217" s="17"/>
      <c r="J217" s="17"/>
      <c r="K217" s="11"/>
      <c r="L217" s="17">
        <v>700</v>
      </c>
      <c r="M217" s="17">
        <v>39</v>
      </c>
      <c r="N217" s="32">
        <f t="shared" si="131"/>
        <v>5.5714285714285712</v>
      </c>
    </row>
    <row r="218" spans="1:15" x14ac:dyDescent="0.25">
      <c r="A218" s="86" t="s">
        <v>51</v>
      </c>
      <c r="B218" s="88"/>
      <c r="C218" s="33">
        <f>C217+C216</f>
        <v>790</v>
      </c>
      <c r="D218" s="33">
        <f>D217+D216</f>
        <v>39</v>
      </c>
      <c r="E218" s="33">
        <f t="shared" si="166"/>
        <v>4.9367088607594933</v>
      </c>
      <c r="F218" s="33">
        <f t="shared" ref="F218:G218" si="167">F217+F216</f>
        <v>0</v>
      </c>
      <c r="G218" s="33">
        <f t="shared" si="167"/>
        <v>0</v>
      </c>
      <c r="H218" s="24"/>
      <c r="I218" s="33">
        <f t="shared" ref="I218:J218" si="168">I217+I216</f>
        <v>0</v>
      </c>
      <c r="J218" s="33">
        <f t="shared" si="168"/>
        <v>0</v>
      </c>
      <c r="K218" s="24"/>
      <c r="L218" s="33">
        <f>SUM(L216:L217)</f>
        <v>790</v>
      </c>
      <c r="M218" s="33">
        <f>SUM(M216:M217)</f>
        <v>39</v>
      </c>
      <c r="N218" s="33">
        <f t="shared" si="131"/>
        <v>4.9367088607594933</v>
      </c>
    </row>
    <row r="219" spans="1:15" ht="15.75" customHeight="1" x14ac:dyDescent="0.25">
      <c r="A219" s="69" t="s">
        <v>98</v>
      </c>
      <c r="B219" s="70"/>
      <c r="C219" s="70"/>
      <c r="D219" s="70"/>
      <c r="E219" s="70"/>
      <c r="F219" s="70"/>
      <c r="G219" s="70"/>
      <c r="H219" s="70"/>
      <c r="I219" s="70"/>
      <c r="J219" s="70"/>
      <c r="K219" s="70"/>
      <c r="L219" s="70"/>
      <c r="M219" s="70"/>
      <c r="N219" s="71"/>
    </row>
    <row r="220" spans="1:15" ht="30.75" customHeight="1" x14ac:dyDescent="0.25">
      <c r="A220" s="66" t="s">
        <v>32</v>
      </c>
      <c r="B220" s="65"/>
      <c r="C220" s="32">
        <f>F220+I220+L220</f>
        <v>16463.2</v>
      </c>
      <c r="D220" s="32">
        <f>G220+J220+M220</f>
        <v>4422.2</v>
      </c>
      <c r="E220" s="32">
        <f t="shared" ref="E220:E221" si="169">D220/C220*100</f>
        <v>26.86112055979396</v>
      </c>
      <c r="F220" s="17"/>
      <c r="G220" s="17"/>
      <c r="H220" s="11"/>
      <c r="I220" s="17"/>
      <c r="J220" s="17"/>
      <c r="K220" s="11"/>
      <c r="L220" s="17">
        <v>16463.2</v>
      </c>
      <c r="M220" s="17">
        <v>4422.2</v>
      </c>
      <c r="N220" s="32">
        <f t="shared" si="131"/>
        <v>26.86112055979396</v>
      </c>
    </row>
    <row r="221" spans="1:15" x14ac:dyDescent="0.25">
      <c r="A221" s="86" t="s">
        <v>51</v>
      </c>
      <c r="B221" s="88"/>
      <c r="C221" s="33">
        <f>C220</f>
        <v>16463.2</v>
      </c>
      <c r="D221" s="33">
        <f>D220</f>
        <v>4422.2</v>
      </c>
      <c r="E221" s="33">
        <f t="shared" si="169"/>
        <v>26.86112055979396</v>
      </c>
      <c r="F221" s="33">
        <f t="shared" ref="F221:G221" si="170">F220</f>
        <v>0</v>
      </c>
      <c r="G221" s="33">
        <f t="shared" si="170"/>
        <v>0</v>
      </c>
      <c r="H221" s="24"/>
      <c r="I221" s="33">
        <f t="shared" ref="I221:J221" si="171">I220</f>
        <v>0</v>
      </c>
      <c r="J221" s="33">
        <f t="shared" si="171"/>
        <v>0</v>
      </c>
      <c r="K221" s="24"/>
      <c r="L221" s="33">
        <f>SUM(L220)</f>
        <v>16463.2</v>
      </c>
      <c r="M221" s="33">
        <f>SUM(M220)</f>
        <v>4422.2</v>
      </c>
      <c r="N221" s="33">
        <f t="shared" si="131"/>
        <v>26.86112055979396</v>
      </c>
    </row>
    <row r="222" spans="1:15" x14ac:dyDescent="0.25">
      <c r="A222" s="112" t="s">
        <v>31</v>
      </c>
      <c r="B222" s="107"/>
      <c r="C222" s="27">
        <f>C218+C221</f>
        <v>17253.2</v>
      </c>
      <c r="D222" s="27">
        <f>D218+D221</f>
        <v>4461.2</v>
      </c>
      <c r="E222" s="24">
        <f t="shared" ref="E222" si="172">D222/C222*100</f>
        <v>25.85723228154777</v>
      </c>
      <c r="F222" s="27">
        <f>F218+F221</f>
        <v>0</v>
      </c>
      <c r="G222" s="27">
        <f>G218+G221</f>
        <v>0</v>
      </c>
      <c r="H222" s="24"/>
      <c r="I222" s="27">
        <f>I218+I221</f>
        <v>0</v>
      </c>
      <c r="J222" s="27">
        <f>J218+J221</f>
        <v>0</v>
      </c>
      <c r="K222" s="24"/>
      <c r="L222" s="27">
        <f>L218+L221</f>
        <v>17253.2</v>
      </c>
      <c r="M222" s="27">
        <f>M218+M221</f>
        <v>4461.2</v>
      </c>
      <c r="N222" s="27">
        <f t="shared" si="131"/>
        <v>25.85723228154777</v>
      </c>
    </row>
    <row r="223" spans="1:15" ht="22.5" customHeight="1" x14ac:dyDescent="0.35">
      <c r="A223" s="50">
        <v>11</v>
      </c>
      <c r="B223" s="78" t="s">
        <v>11</v>
      </c>
      <c r="C223" s="79"/>
      <c r="D223" s="79"/>
      <c r="E223" s="79"/>
      <c r="F223" s="79"/>
      <c r="G223" s="79"/>
      <c r="H223" s="79"/>
      <c r="I223" s="79"/>
      <c r="J223" s="79"/>
      <c r="K223" s="79"/>
      <c r="L223" s="79"/>
      <c r="M223" s="79"/>
      <c r="N223" s="80"/>
    </row>
    <row r="224" spans="1:15" ht="22.5" customHeight="1" x14ac:dyDescent="0.25">
      <c r="A224" s="89" t="s">
        <v>54</v>
      </c>
      <c r="B224" s="90"/>
      <c r="C224" s="90"/>
      <c r="D224" s="90"/>
      <c r="E224" s="90"/>
      <c r="F224" s="90"/>
      <c r="G224" s="90"/>
      <c r="H224" s="90"/>
      <c r="I224" s="90"/>
      <c r="J224" s="90"/>
      <c r="K224" s="90"/>
      <c r="L224" s="90"/>
      <c r="M224" s="90"/>
      <c r="N224" s="91"/>
    </row>
    <row r="225" spans="1:19" ht="27" customHeight="1" x14ac:dyDescent="0.25">
      <c r="A225" s="75" t="s">
        <v>99</v>
      </c>
      <c r="B225" s="76"/>
      <c r="C225" s="76"/>
      <c r="D225" s="76"/>
      <c r="E225" s="76"/>
      <c r="F225" s="76"/>
      <c r="G225" s="76"/>
      <c r="H225" s="76"/>
      <c r="I225" s="76"/>
      <c r="J225" s="76"/>
      <c r="K225" s="76"/>
      <c r="L225" s="76"/>
      <c r="M225" s="76"/>
      <c r="N225" s="77"/>
      <c r="S225" s="1" t="s">
        <v>41</v>
      </c>
    </row>
    <row r="226" spans="1:19" x14ac:dyDescent="0.25">
      <c r="A226" s="64" t="s">
        <v>27</v>
      </c>
      <c r="B226" s="65"/>
      <c r="C226" s="24">
        <f>F226+I226+L226</f>
        <v>10600.2</v>
      </c>
      <c r="D226" s="24">
        <f>G226+J226+M226</f>
        <v>3471.8</v>
      </c>
      <c r="E226" s="24">
        <f t="shared" ref="E226" si="173">D226/C226*100</f>
        <v>32.752212222410897</v>
      </c>
      <c r="F226" s="11"/>
      <c r="G226" s="11"/>
      <c r="H226" s="11"/>
      <c r="I226" s="11"/>
      <c r="J226" s="11"/>
      <c r="K226" s="11"/>
      <c r="L226" s="11">
        <v>10600.2</v>
      </c>
      <c r="M226" s="11">
        <v>3471.8</v>
      </c>
      <c r="N226" s="24">
        <f t="shared" si="131"/>
        <v>32.752212222410897</v>
      </c>
    </row>
    <row r="227" spans="1:19" x14ac:dyDescent="0.25">
      <c r="A227" s="112" t="s">
        <v>31</v>
      </c>
      <c r="B227" s="107"/>
      <c r="C227" s="27">
        <f>C226</f>
        <v>10600.2</v>
      </c>
      <c r="D227" s="27">
        <f>D226</f>
        <v>3471.8</v>
      </c>
      <c r="E227" s="27">
        <f t="shared" ref="E227" si="174">D227/C227*100</f>
        <v>32.752212222410897</v>
      </c>
      <c r="F227" s="27">
        <f>F226</f>
        <v>0</v>
      </c>
      <c r="G227" s="27">
        <f>G226</f>
        <v>0</v>
      </c>
      <c r="H227" s="24"/>
      <c r="I227" s="27">
        <f>I226</f>
        <v>0</v>
      </c>
      <c r="J227" s="27">
        <f>J226</f>
        <v>0</v>
      </c>
      <c r="K227" s="24"/>
      <c r="L227" s="27">
        <f>L226</f>
        <v>10600.2</v>
      </c>
      <c r="M227" s="27">
        <f>M226</f>
        <v>3471.8</v>
      </c>
      <c r="N227" s="27">
        <f t="shared" si="131"/>
        <v>32.752212222410897</v>
      </c>
      <c r="O227" s="8"/>
    </row>
    <row r="228" spans="1:19" ht="22.5" customHeight="1" x14ac:dyDescent="0.35">
      <c r="A228" s="50">
        <v>12</v>
      </c>
      <c r="B228" s="78" t="s">
        <v>12</v>
      </c>
      <c r="C228" s="79"/>
      <c r="D228" s="79"/>
      <c r="E228" s="79"/>
      <c r="F228" s="79"/>
      <c r="G228" s="79"/>
      <c r="H228" s="79"/>
      <c r="I228" s="79"/>
      <c r="J228" s="79"/>
      <c r="K228" s="79"/>
      <c r="L228" s="79"/>
      <c r="M228" s="79"/>
      <c r="N228" s="80"/>
    </row>
    <row r="229" spans="1:19" ht="22.5" customHeight="1" x14ac:dyDescent="0.25">
      <c r="A229" s="89" t="s">
        <v>54</v>
      </c>
      <c r="B229" s="90"/>
      <c r="C229" s="90"/>
      <c r="D229" s="90"/>
      <c r="E229" s="90"/>
      <c r="F229" s="90"/>
      <c r="G229" s="90"/>
      <c r="H229" s="90"/>
      <c r="I229" s="90"/>
      <c r="J229" s="90"/>
      <c r="K229" s="90"/>
      <c r="L229" s="90"/>
      <c r="M229" s="90"/>
      <c r="N229" s="91"/>
    </row>
    <row r="230" spans="1:19" ht="15.75" customHeight="1" x14ac:dyDescent="0.25">
      <c r="A230" s="69" t="s">
        <v>100</v>
      </c>
      <c r="B230" s="70"/>
      <c r="C230" s="70"/>
      <c r="D230" s="70"/>
      <c r="E230" s="70"/>
      <c r="F230" s="70"/>
      <c r="G230" s="70"/>
      <c r="H230" s="70"/>
      <c r="I230" s="70"/>
      <c r="J230" s="70"/>
      <c r="K230" s="70"/>
      <c r="L230" s="70"/>
      <c r="M230" s="70"/>
      <c r="N230" s="71"/>
    </row>
    <row r="231" spans="1:19" ht="30.75" customHeight="1" x14ac:dyDescent="0.25">
      <c r="A231" s="66" t="s">
        <v>33</v>
      </c>
      <c r="B231" s="72"/>
      <c r="C231" s="24">
        <f>F231+I231+L231</f>
        <v>7933.7</v>
      </c>
      <c r="D231" s="24">
        <f>G231+J231+M231</f>
        <v>2358</v>
      </c>
      <c r="E231" s="24">
        <f t="shared" ref="E231:E232" si="175">D231/C231*100</f>
        <v>29.721315401389013</v>
      </c>
      <c r="F231" s="11"/>
      <c r="G231" s="11"/>
      <c r="H231" s="11"/>
      <c r="I231" s="11">
        <v>930.4</v>
      </c>
      <c r="J231" s="11">
        <v>262.7</v>
      </c>
      <c r="K231" s="24">
        <f t="shared" ref="K231:K232" si="176">J231/I231*100</f>
        <v>28.235167669819432</v>
      </c>
      <c r="L231" s="11">
        <v>7003.3</v>
      </c>
      <c r="M231" s="11">
        <v>2095.3000000000002</v>
      </c>
      <c r="N231" s="24">
        <f t="shared" si="131"/>
        <v>29.91875258806563</v>
      </c>
    </row>
    <row r="232" spans="1:19" x14ac:dyDescent="0.25">
      <c r="A232" s="86" t="s">
        <v>51</v>
      </c>
      <c r="B232" s="88"/>
      <c r="C232" s="25">
        <f>C231</f>
        <v>7933.7</v>
      </c>
      <c r="D232" s="25">
        <f>D231</f>
        <v>2358</v>
      </c>
      <c r="E232" s="25">
        <f t="shared" si="175"/>
        <v>29.721315401389013</v>
      </c>
      <c r="F232" s="25">
        <f t="shared" ref="F232:G232" si="177">F231</f>
        <v>0</v>
      </c>
      <c r="G232" s="25">
        <f t="shared" si="177"/>
        <v>0</v>
      </c>
      <c r="H232" s="24"/>
      <c r="I232" s="25">
        <f t="shared" ref="I232:J232" si="178">I231</f>
        <v>930.4</v>
      </c>
      <c r="J232" s="25">
        <f t="shared" si="178"/>
        <v>262.7</v>
      </c>
      <c r="K232" s="25">
        <f t="shared" si="176"/>
        <v>28.235167669819432</v>
      </c>
      <c r="L232" s="25">
        <f>SUM(L231)</f>
        <v>7003.3</v>
      </c>
      <c r="M232" s="25">
        <f>SUM(M231)</f>
        <v>2095.3000000000002</v>
      </c>
      <c r="N232" s="25">
        <f t="shared" si="131"/>
        <v>29.91875258806563</v>
      </c>
    </row>
    <row r="233" spans="1:19" ht="15.75" customHeight="1" x14ac:dyDescent="0.25">
      <c r="A233" s="69" t="s">
        <v>101</v>
      </c>
      <c r="B233" s="70"/>
      <c r="C233" s="70"/>
      <c r="D233" s="70"/>
      <c r="E233" s="70"/>
      <c r="F233" s="70"/>
      <c r="G233" s="70"/>
      <c r="H233" s="70"/>
      <c r="I233" s="70"/>
      <c r="J233" s="70"/>
      <c r="K233" s="70"/>
      <c r="L233" s="70"/>
      <c r="M233" s="70"/>
      <c r="N233" s="71"/>
    </row>
    <row r="234" spans="1:19" ht="30.75" customHeight="1" x14ac:dyDescent="0.25">
      <c r="A234" s="66" t="s">
        <v>33</v>
      </c>
      <c r="B234" s="72"/>
      <c r="C234" s="24">
        <f>F234+I234+L234</f>
        <v>6597.6</v>
      </c>
      <c r="D234" s="24">
        <f>G234+J234+M234</f>
        <v>0</v>
      </c>
      <c r="E234" s="24">
        <f t="shared" ref="E234:E235" si="179">D234/C234*100</f>
        <v>0</v>
      </c>
      <c r="F234" s="11"/>
      <c r="G234" s="11"/>
      <c r="H234" s="11"/>
      <c r="I234" s="11">
        <v>6597.6</v>
      </c>
      <c r="J234" s="11">
        <v>0</v>
      </c>
      <c r="K234" s="24">
        <f t="shared" ref="K234:K235" si="180">J234/I234*100</f>
        <v>0</v>
      </c>
      <c r="L234" s="11"/>
      <c r="M234" s="11"/>
      <c r="N234" s="11"/>
    </row>
    <row r="235" spans="1:19" x14ac:dyDescent="0.25">
      <c r="A235" s="86" t="s">
        <v>51</v>
      </c>
      <c r="B235" s="88"/>
      <c r="C235" s="25">
        <f>C234</f>
        <v>6597.6</v>
      </c>
      <c r="D235" s="25">
        <f>D234</f>
        <v>0</v>
      </c>
      <c r="E235" s="25">
        <f t="shared" si="179"/>
        <v>0</v>
      </c>
      <c r="F235" s="25">
        <f t="shared" ref="F235:G235" si="181">F234</f>
        <v>0</v>
      </c>
      <c r="G235" s="25">
        <f t="shared" si="181"/>
        <v>0</v>
      </c>
      <c r="H235" s="24"/>
      <c r="I235" s="25">
        <f t="shared" ref="I235:J235" si="182">I234</f>
        <v>6597.6</v>
      </c>
      <c r="J235" s="25">
        <f t="shared" si="182"/>
        <v>0</v>
      </c>
      <c r="K235" s="25">
        <f t="shared" si="180"/>
        <v>0</v>
      </c>
      <c r="L235" s="25">
        <f>SUM(L234)</f>
        <v>0</v>
      </c>
      <c r="M235" s="25">
        <f>SUM(M234)</f>
        <v>0</v>
      </c>
      <c r="N235" s="24"/>
    </row>
    <row r="236" spans="1:19" ht="15.75" customHeight="1" x14ac:dyDescent="0.25">
      <c r="A236" s="69" t="s">
        <v>102</v>
      </c>
      <c r="B236" s="70"/>
      <c r="C236" s="70"/>
      <c r="D236" s="70"/>
      <c r="E236" s="70"/>
      <c r="F236" s="70"/>
      <c r="G236" s="70"/>
      <c r="H236" s="70"/>
      <c r="I236" s="70"/>
      <c r="J236" s="70"/>
      <c r="K236" s="70"/>
      <c r="L236" s="70"/>
      <c r="M236" s="70"/>
      <c r="N236" s="71"/>
    </row>
    <row r="237" spans="1:19" ht="30.75" customHeight="1" x14ac:dyDescent="0.25">
      <c r="A237" s="66" t="s">
        <v>33</v>
      </c>
      <c r="B237" s="72"/>
      <c r="C237" s="24">
        <f>F237+I237+L237</f>
        <v>200</v>
      </c>
      <c r="D237" s="24">
        <f>G237+J237+M237</f>
        <v>0</v>
      </c>
      <c r="E237" s="24">
        <f t="shared" ref="E237:E238" si="183">D237/C237*100</f>
        <v>0</v>
      </c>
      <c r="F237" s="11"/>
      <c r="G237" s="11"/>
      <c r="H237" s="11"/>
      <c r="I237" s="11"/>
      <c r="J237" s="11"/>
      <c r="K237" s="11"/>
      <c r="L237" s="11">
        <v>200</v>
      </c>
      <c r="M237" s="11">
        <v>0</v>
      </c>
      <c r="N237" s="24">
        <f t="shared" ref="N237:N238" si="184">M237/L237*100</f>
        <v>0</v>
      </c>
    </row>
    <row r="238" spans="1:19" x14ac:dyDescent="0.25">
      <c r="A238" s="86" t="s">
        <v>51</v>
      </c>
      <c r="B238" s="88"/>
      <c r="C238" s="25">
        <f>C237</f>
        <v>200</v>
      </c>
      <c r="D238" s="25">
        <f>D237</f>
        <v>0</v>
      </c>
      <c r="E238" s="25">
        <f t="shared" si="183"/>
        <v>0</v>
      </c>
      <c r="F238" s="25">
        <f t="shared" ref="F238:G238" si="185">F237</f>
        <v>0</v>
      </c>
      <c r="G238" s="25">
        <f t="shared" si="185"/>
        <v>0</v>
      </c>
      <c r="H238" s="24"/>
      <c r="I238" s="25">
        <f t="shared" ref="I238:J238" si="186">I237</f>
        <v>0</v>
      </c>
      <c r="J238" s="25">
        <f t="shared" si="186"/>
        <v>0</v>
      </c>
      <c r="K238" s="25"/>
      <c r="L238" s="25">
        <f>SUM(L237)</f>
        <v>200</v>
      </c>
      <c r="M238" s="25">
        <f>SUM(M237)</f>
        <v>0</v>
      </c>
      <c r="N238" s="27">
        <f t="shared" si="184"/>
        <v>0</v>
      </c>
    </row>
    <row r="239" spans="1:19" ht="15.75" customHeight="1" x14ac:dyDescent="0.25">
      <c r="A239" s="69" t="s">
        <v>103</v>
      </c>
      <c r="B239" s="70"/>
      <c r="C239" s="70"/>
      <c r="D239" s="70"/>
      <c r="E239" s="70"/>
      <c r="F239" s="70"/>
      <c r="G239" s="70"/>
      <c r="H239" s="70"/>
      <c r="I239" s="70"/>
      <c r="J239" s="70"/>
      <c r="K239" s="70"/>
      <c r="L239" s="70"/>
      <c r="M239" s="70"/>
      <c r="N239" s="71"/>
    </row>
    <row r="240" spans="1:19" ht="33" customHeight="1" x14ac:dyDescent="0.25">
      <c r="A240" s="66" t="s">
        <v>33</v>
      </c>
      <c r="B240" s="72"/>
      <c r="C240" s="24">
        <f>F240+I240+L240</f>
        <v>2058.4</v>
      </c>
      <c r="D240" s="24">
        <f>G240+J240+M240</f>
        <v>0</v>
      </c>
      <c r="E240" s="24">
        <f t="shared" ref="E240:E242" si="187">D240/C240*100</f>
        <v>0</v>
      </c>
      <c r="F240" s="11"/>
      <c r="G240" s="11"/>
      <c r="H240" s="11"/>
      <c r="I240" s="11">
        <v>2058.4</v>
      </c>
      <c r="J240" s="11">
        <v>0</v>
      </c>
      <c r="K240" s="11"/>
      <c r="L240" s="11"/>
      <c r="M240" s="11"/>
      <c r="N240" s="11"/>
    </row>
    <row r="241" spans="1:14" x14ac:dyDescent="0.25">
      <c r="A241" s="82" t="s">
        <v>51</v>
      </c>
      <c r="B241" s="83"/>
      <c r="C241" s="25">
        <f>C240</f>
        <v>2058.4</v>
      </c>
      <c r="D241" s="25">
        <f>D240</f>
        <v>0</v>
      </c>
      <c r="E241" s="25">
        <f t="shared" si="187"/>
        <v>0</v>
      </c>
      <c r="F241" s="25">
        <f t="shared" ref="F241:G241" si="188">F240</f>
        <v>0</v>
      </c>
      <c r="G241" s="25">
        <f t="shared" si="188"/>
        <v>0</v>
      </c>
      <c r="H241" s="24"/>
      <c r="I241" s="25">
        <f t="shared" ref="I241:J241" si="189">I240</f>
        <v>2058.4</v>
      </c>
      <c r="J241" s="25">
        <f t="shared" si="189"/>
        <v>0</v>
      </c>
      <c r="K241" s="24"/>
      <c r="L241" s="25">
        <f>SUM(L240)</f>
        <v>0</v>
      </c>
      <c r="M241" s="25">
        <f>SUM(M240)</f>
        <v>0</v>
      </c>
      <c r="N241" s="25"/>
    </row>
    <row r="242" spans="1:14" x14ac:dyDescent="0.25">
      <c r="A242" s="112" t="s">
        <v>31</v>
      </c>
      <c r="B242" s="107"/>
      <c r="C242" s="27">
        <f>C232+C235+C238+C241</f>
        <v>16789.7</v>
      </c>
      <c r="D242" s="27">
        <f>D232+D235+D238+D241</f>
        <v>2358</v>
      </c>
      <c r="E242" s="27">
        <f t="shared" si="187"/>
        <v>14.044324794367974</v>
      </c>
      <c r="F242" s="27">
        <f>F232+F235+F238+F241</f>
        <v>0</v>
      </c>
      <c r="G242" s="27">
        <f>G232+G235+G238+G241</f>
        <v>0</v>
      </c>
      <c r="H242" s="24"/>
      <c r="I242" s="27">
        <f>I232+I235+I238+I241</f>
        <v>9586.4</v>
      </c>
      <c r="J242" s="27">
        <f>J232+J235+J238+J241</f>
        <v>262.7</v>
      </c>
      <c r="K242" s="27">
        <f t="shared" ref="K242" si="190">J242/I242*100</f>
        <v>2.7403404823499957</v>
      </c>
      <c r="L242" s="27">
        <f>L232+L235+L238+L241</f>
        <v>7203.3</v>
      </c>
      <c r="M242" s="27">
        <f>M232+M235+M238+M241</f>
        <v>2095.3000000000002</v>
      </c>
      <c r="N242" s="27">
        <f t="shared" ref="N242:N301" si="191">M242/L242*100</f>
        <v>29.088056862826761</v>
      </c>
    </row>
    <row r="243" spans="1:14" ht="18.75" customHeight="1" x14ac:dyDescent="0.3">
      <c r="A243" s="57" t="s">
        <v>104</v>
      </c>
      <c r="B243" s="67" t="s">
        <v>38</v>
      </c>
      <c r="C243" s="67"/>
      <c r="D243" s="67"/>
      <c r="E243" s="67"/>
      <c r="F243" s="67"/>
      <c r="G243" s="67"/>
      <c r="H243" s="67"/>
      <c r="I243" s="67"/>
      <c r="J243" s="67"/>
      <c r="K243" s="67"/>
      <c r="L243" s="67"/>
      <c r="M243" s="67"/>
      <c r="N243" s="68"/>
    </row>
    <row r="244" spans="1:14" ht="18.75" customHeight="1" x14ac:dyDescent="0.25">
      <c r="A244" s="89" t="s">
        <v>54</v>
      </c>
      <c r="B244" s="90"/>
      <c r="C244" s="90"/>
      <c r="D244" s="90"/>
      <c r="E244" s="90"/>
      <c r="F244" s="90"/>
      <c r="G244" s="90"/>
      <c r="H244" s="90"/>
      <c r="I244" s="90"/>
      <c r="J244" s="90"/>
      <c r="K244" s="90"/>
      <c r="L244" s="90"/>
      <c r="M244" s="90"/>
      <c r="N244" s="91"/>
    </row>
    <row r="245" spans="1:14" ht="15.75" customHeight="1" x14ac:dyDescent="0.25">
      <c r="A245" s="69" t="s">
        <v>105</v>
      </c>
      <c r="B245" s="70"/>
      <c r="C245" s="70"/>
      <c r="D245" s="70"/>
      <c r="E245" s="70"/>
      <c r="F245" s="70"/>
      <c r="G245" s="70"/>
      <c r="H245" s="70"/>
      <c r="I245" s="70"/>
      <c r="J245" s="70"/>
      <c r="K245" s="70"/>
      <c r="L245" s="70"/>
      <c r="M245" s="70"/>
      <c r="N245" s="71"/>
    </row>
    <row r="246" spans="1:14" ht="15.75" customHeight="1" x14ac:dyDescent="0.25">
      <c r="A246" s="64" t="s">
        <v>27</v>
      </c>
      <c r="B246" s="65"/>
      <c r="C246" s="24">
        <f>F246+I246+L246</f>
        <v>150</v>
      </c>
      <c r="D246" s="24">
        <f>G246+J246+M246</f>
        <v>0</v>
      </c>
      <c r="E246" s="24">
        <f t="shared" ref="E246:E247" si="192">D246/C246*100</f>
        <v>0</v>
      </c>
      <c r="F246" s="11"/>
      <c r="G246" s="11"/>
      <c r="H246" s="11"/>
      <c r="I246" s="11"/>
      <c r="J246" s="11"/>
      <c r="K246" s="11"/>
      <c r="L246" s="11">
        <v>150</v>
      </c>
      <c r="M246" s="11">
        <v>0</v>
      </c>
      <c r="N246" s="24">
        <f t="shared" ref="N246:N247" si="193">M246/L246*100</f>
        <v>0</v>
      </c>
    </row>
    <row r="247" spans="1:14" ht="15.75" customHeight="1" x14ac:dyDescent="0.25">
      <c r="A247" s="82" t="s">
        <v>51</v>
      </c>
      <c r="B247" s="83"/>
      <c r="C247" s="36">
        <f>C246</f>
        <v>150</v>
      </c>
      <c r="D247" s="36">
        <f>D246</f>
        <v>0</v>
      </c>
      <c r="E247" s="36">
        <f t="shared" si="192"/>
        <v>0</v>
      </c>
      <c r="F247" s="36">
        <f t="shared" ref="F247:G247" si="194">F246</f>
        <v>0</v>
      </c>
      <c r="G247" s="36">
        <f t="shared" si="194"/>
        <v>0</v>
      </c>
      <c r="H247" s="24"/>
      <c r="I247" s="36">
        <f t="shared" ref="I247:M247" si="195">I246</f>
        <v>0</v>
      </c>
      <c r="J247" s="36">
        <f t="shared" si="195"/>
        <v>0</v>
      </c>
      <c r="K247" s="24"/>
      <c r="L247" s="36">
        <f t="shared" si="195"/>
        <v>150</v>
      </c>
      <c r="M247" s="36">
        <f t="shared" si="195"/>
        <v>0</v>
      </c>
      <c r="N247" s="35">
        <f t="shared" si="193"/>
        <v>0</v>
      </c>
    </row>
    <row r="248" spans="1:14" ht="15.75" customHeight="1" x14ac:dyDescent="0.25">
      <c r="A248" s="75" t="s">
        <v>106</v>
      </c>
      <c r="B248" s="76"/>
      <c r="C248" s="76"/>
      <c r="D248" s="76"/>
      <c r="E248" s="76"/>
      <c r="F248" s="76"/>
      <c r="G248" s="76"/>
      <c r="H248" s="76"/>
      <c r="I248" s="76"/>
      <c r="J248" s="76"/>
      <c r="K248" s="76"/>
      <c r="L248" s="76"/>
      <c r="M248" s="76"/>
      <c r="N248" s="77"/>
    </row>
    <row r="249" spans="1:14" ht="15.75" customHeight="1" x14ac:dyDescent="0.25">
      <c r="A249" s="64" t="s">
        <v>27</v>
      </c>
      <c r="B249" s="65"/>
      <c r="C249" s="24">
        <f>F249+I249+L249</f>
        <v>150</v>
      </c>
      <c r="D249" s="24">
        <f>G249+J249+M249</f>
        <v>10.5</v>
      </c>
      <c r="E249" s="24">
        <f t="shared" ref="E249:E250" si="196">D249/C249*100</f>
        <v>7.0000000000000009</v>
      </c>
      <c r="F249" s="11"/>
      <c r="G249" s="11"/>
      <c r="H249" s="11"/>
      <c r="I249" s="11"/>
      <c r="J249" s="11"/>
      <c r="K249" s="11"/>
      <c r="L249" s="11">
        <v>150</v>
      </c>
      <c r="M249" s="11">
        <v>10.5</v>
      </c>
      <c r="N249" s="24">
        <f t="shared" ref="N249:N250" si="197">M249/L249*100</f>
        <v>7.0000000000000009</v>
      </c>
    </row>
    <row r="250" spans="1:14" ht="15.75" customHeight="1" x14ac:dyDescent="0.25">
      <c r="A250" s="82" t="s">
        <v>51</v>
      </c>
      <c r="B250" s="83"/>
      <c r="C250" s="36">
        <f>C249</f>
        <v>150</v>
      </c>
      <c r="D250" s="36">
        <f>D249</f>
        <v>10.5</v>
      </c>
      <c r="E250" s="36">
        <f t="shared" si="196"/>
        <v>7.0000000000000009</v>
      </c>
      <c r="F250" s="36">
        <f t="shared" ref="F250:G250" si="198">F249</f>
        <v>0</v>
      </c>
      <c r="G250" s="36">
        <f t="shared" si="198"/>
        <v>0</v>
      </c>
      <c r="H250" s="24"/>
      <c r="I250" s="36">
        <f t="shared" ref="I250:J250" si="199">I249</f>
        <v>0</v>
      </c>
      <c r="J250" s="36">
        <f t="shared" si="199"/>
        <v>0</v>
      </c>
      <c r="K250" s="24"/>
      <c r="L250" s="36">
        <f t="shared" ref="L250:M250" si="200">L249</f>
        <v>150</v>
      </c>
      <c r="M250" s="36">
        <f t="shared" si="200"/>
        <v>10.5</v>
      </c>
      <c r="N250" s="35">
        <f t="shared" si="197"/>
        <v>7.0000000000000009</v>
      </c>
    </row>
    <row r="251" spans="1:14" ht="15.75" hidden="1" customHeight="1" x14ac:dyDescent="0.25">
      <c r="A251" s="69" t="s">
        <v>107</v>
      </c>
      <c r="B251" s="70"/>
      <c r="C251" s="70"/>
      <c r="D251" s="70"/>
      <c r="E251" s="70"/>
      <c r="F251" s="70"/>
      <c r="G251" s="70"/>
      <c r="H251" s="70"/>
      <c r="I251" s="70"/>
      <c r="J251" s="70"/>
      <c r="K251" s="70"/>
      <c r="L251" s="70"/>
      <c r="M251" s="70"/>
      <c r="N251" s="71"/>
    </row>
    <row r="252" spans="1:14" ht="15.75" hidden="1" customHeight="1" x14ac:dyDescent="0.25">
      <c r="A252" s="64" t="s">
        <v>27</v>
      </c>
      <c r="B252" s="65"/>
      <c r="C252" s="24">
        <f>F252+I252+L252</f>
        <v>0</v>
      </c>
      <c r="D252" s="24">
        <f>G252+J252+M252</f>
        <v>0</v>
      </c>
      <c r="E252" s="24" t="e">
        <f t="shared" ref="E252:E253" si="201">D252/C252*100</f>
        <v>#DIV/0!</v>
      </c>
      <c r="F252" s="11"/>
      <c r="G252" s="11"/>
      <c r="H252" s="24"/>
      <c r="I252" s="11">
        <v>0</v>
      </c>
      <c r="J252" s="11">
        <v>0</v>
      </c>
      <c r="K252" s="24" t="e">
        <f t="shared" ref="K252:K253" si="202">J252/I252*100</f>
        <v>#DIV/0!</v>
      </c>
      <c r="L252" s="11"/>
      <c r="M252" s="11"/>
      <c r="N252" s="24"/>
    </row>
    <row r="253" spans="1:14" ht="15.75" hidden="1" customHeight="1" x14ac:dyDescent="0.25">
      <c r="A253" s="82" t="s">
        <v>51</v>
      </c>
      <c r="B253" s="83"/>
      <c r="C253" s="36">
        <f>C252</f>
        <v>0</v>
      </c>
      <c r="D253" s="36">
        <f>D252</f>
        <v>0</v>
      </c>
      <c r="E253" s="24" t="e">
        <f t="shared" si="201"/>
        <v>#DIV/0!</v>
      </c>
      <c r="F253" s="36">
        <f t="shared" ref="F253:G253" si="203">F252</f>
        <v>0</v>
      </c>
      <c r="G253" s="36">
        <f t="shared" si="203"/>
        <v>0</v>
      </c>
      <c r="H253" s="27"/>
      <c r="I253" s="36">
        <f t="shared" ref="I253:J253" si="204">I252</f>
        <v>0</v>
      </c>
      <c r="J253" s="36">
        <f t="shared" si="204"/>
        <v>0</v>
      </c>
      <c r="K253" s="24" t="e">
        <f t="shared" si="202"/>
        <v>#DIV/0!</v>
      </c>
      <c r="L253" s="36"/>
      <c r="M253" s="36"/>
      <c r="N253" s="37"/>
    </row>
    <row r="254" spans="1:14" ht="15.75" customHeight="1" x14ac:dyDescent="0.25">
      <c r="A254" s="75" t="s">
        <v>108</v>
      </c>
      <c r="B254" s="76"/>
      <c r="C254" s="76"/>
      <c r="D254" s="76"/>
      <c r="E254" s="76"/>
      <c r="F254" s="76"/>
      <c r="G254" s="76"/>
      <c r="H254" s="76"/>
      <c r="I254" s="76"/>
      <c r="J254" s="76"/>
      <c r="K254" s="76"/>
      <c r="L254" s="76"/>
      <c r="M254" s="76"/>
      <c r="N254" s="77"/>
    </row>
    <row r="255" spans="1:14" ht="15.75" customHeight="1" x14ac:dyDescent="0.25">
      <c r="A255" s="64" t="s">
        <v>27</v>
      </c>
      <c r="B255" s="65"/>
      <c r="C255" s="24">
        <f>F255+I255+L255</f>
        <v>273</v>
      </c>
      <c r="D255" s="24">
        <f>G255+J255+M255</f>
        <v>0</v>
      </c>
      <c r="E255" s="24">
        <f>D255/C255*100</f>
        <v>0</v>
      </c>
      <c r="F255" s="20"/>
      <c r="G255" s="20"/>
      <c r="H255" s="11"/>
      <c r="I255" s="20"/>
      <c r="J255" s="20"/>
      <c r="K255" s="11"/>
      <c r="L255" s="20">
        <v>273</v>
      </c>
      <c r="M255" s="20">
        <v>0</v>
      </c>
      <c r="N255" s="24">
        <f>M255/L255*100</f>
        <v>0</v>
      </c>
    </row>
    <row r="256" spans="1:14" ht="15.75" customHeight="1" x14ac:dyDescent="0.25">
      <c r="A256" s="64" t="s">
        <v>40</v>
      </c>
      <c r="B256" s="65"/>
      <c r="C256" s="24">
        <f t="shared" ref="C256" si="205">F256+I256+L256</f>
        <v>90</v>
      </c>
      <c r="D256" s="24">
        <f t="shared" ref="D256" si="206">G256+J256+M256</f>
        <v>0</v>
      </c>
      <c r="E256" s="24">
        <f t="shared" ref="E256" si="207">D256/C256*100</f>
        <v>0</v>
      </c>
      <c r="F256" s="20"/>
      <c r="G256" s="20"/>
      <c r="H256" s="11"/>
      <c r="I256" s="20"/>
      <c r="J256" s="20"/>
      <c r="K256" s="11"/>
      <c r="L256" s="20">
        <v>90</v>
      </c>
      <c r="M256" s="20">
        <v>0</v>
      </c>
      <c r="N256" s="24">
        <f t="shared" ref="N256:N270" si="208">M256/L256*100</f>
        <v>0</v>
      </c>
    </row>
    <row r="257" spans="1:14" ht="15.75" customHeight="1" x14ac:dyDescent="0.25">
      <c r="A257" s="64" t="s">
        <v>26</v>
      </c>
      <c r="B257" s="65"/>
      <c r="C257" s="24">
        <f t="shared" ref="C257" si="209">F257+I257+L257</f>
        <v>15</v>
      </c>
      <c r="D257" s="24">
        <f t="shared" ref="D257" si="210">G257+J257+M257</f>
        <v>13.6</v>
      </c>
      <c r="E257" s="24">
        <f t="shared" ref="E257" si="211">D257/C257*100</f>
        <v>90.666666666666657</v>
      </c>
      <c r="F257" s="20"/>
      <c r="G257" s="20"/>
      <c r="H257" s="11"/>
      <c r="I257" s="20"/>
      <c r="J257" s="20"/>
      <c r="K257" s="11"/>
      <c r="L257" s="20">
        <v>15</v>
      </c>
      <c r="M257" s="20">
        <v>13.6</v>
      </c>
      <c r="N257" s="24">
        <f t="shared" si="208"/>
        <v>90.666666666666657</v>
      </c>
    </row>
    <row r="258" spans="1:14" ht="15.75" customHeight="1" x14ac:dyDescent="0.25">
      <c r="A258" s="82" t="s">
        <v>51</v>
      </c>
      <c r="B258" s="83"/>
      <c r="C258" s="25">
        <f>C255+C256+C257</f>
        <v>378</v>
      </c>
      <c r="D258" s="25">
        <f>D255+D256+D257</f>
        <v>13.6</v>
      </c>
      <c r="E258" s="25">
        <f t="shared" ref="E258:E270" si="212">D258/C258*100</f>
        <v>3.5978835978835977</v>
      </c>
      <c r="F258" s="25">
        <f>F255+F256+F257</f>
        <v>0</v>
      </c>
      <c r="G258" s="25">
        <f>G255+G256+G257</f>
        <v>0</v>
      </c>
      <c r="H258" s="24"/>
      <c r="I258" s="25">
        <f>I255+I256+I257</f>
        <v>0</v>
      </c>
      <c r="J258" s="25">
        <f>J255+J256+J257</f>
        <v>0</v>
      </c>
      <c r="K258" s="24"/>
      <c r="L258" s="25">
        <f>L255+L256+L257</f>
        <v>378</v>
      </c>
      <c r="M258" s="25">
        <f>M255+M256+M257</f>
        <v>13.6</v>
      </c>
      <c r="N258" s="24">
        <f t="shared" si="208"/>
        <v>3.5978835978835977</v>
      </c>
    </row>
    <row r="259" spans="1:14" ht="33.75" customHeight="1" x14ac:dyDescent="0.25">
      <c r="A259" s="75" t="s">
        <v>109</v>
      </c>
      <c r="B259" s="76"/>
      <c r="C259" s="76"/>
      <c r="D259" s="76"/>
      <c r="E259" s="76"/>
      <c r="F259" s="76"/>
      <c r="G259" s="76"/>
      <c r="H259" s="76"/>
      <c r="I259" s="76"/>
      <c r="J259" s="76"/>
      <c r="K259" s="76"/>
      <c r="L259" s="76"/>
      <c r="M259" s="76"/>
      <c r="N259" s="77"/>
    </row>
    <row r="260" spans="1:14" ht="15.75" customHeight="1" x14ac:dyDescent="0.25">
      <c r="A260" s="64" t="s">
        <v>27</v>
      </c>
      <c r="B260" s="65"/>
      <c r="C260" s="24">
        <f t="shared" ref="C260:D260" si="213">F260+I260+L260</f>
        <v>940</v>
      </c>
      <c r="D260" s="24">
        <f t="shared" si="213"/>
        <v>477.2</v>
      </c>
      <c r="E260" s="24">
        <f t="shared" ref="E260:E261" si="214">D260/C260*100</f>
        <v>50.765957446808507</v>
      </c>
      <c r="F260" s="21"/>
      <c r="G260" s="21"/>
      <c r="H260" s="11"/>
      <c r="I260" s="21"/>
      <c r="J260" s="21"/>
      <c r="K260" s="11"/>
      <c r="L260" s="20">
        <v>940</v>
      </c>
      <c r="M260" s="20">
        <v>477.2</v>
      </c>
      <c r="N260" s="24">
        <f t="shared" si="208"/>
        <v>50.765957446808507</v>
      </c>
    </row>
    <row r="261" spans="1:14" ht="15.75" customHeight="1" x14ac:dyDescent="0.25">
      <c r="A261" s="86" t="s">
        <v>51</v>
      </c>
      <c r="B261" s="88"/>
      <c r="C261" s="25">
        <f>C260</f>
        <v>940</v>
      </c>
      <c r="D261" s="25">
        <f>D260</f>
        <v>477.2</v>
      </c>
      <c r="E261" s="24">
        <f t="shared" si="214"/>
        <v>50.765957446808507</v>
      </c>
      <c r="F261" s="36"/>
      <c r="G261" s="36"/>
      <c r="H261" s="24"/>
      <c r="I261" s="36"/>
      <c r="J261" s="36"/>
      <c r="K261" s="24"/>
      <c r="L261" s="36">
        <f>L260</f>
        <v>940</v>
      </c>
      <c r="M261" s="36">
        <f>M260</f>
        <v>477.2</v>
      </c>
      <c r="N261" s="24">
        <f t="shared" si="208"/>
        <v>50.765957446808507</v>
      </c>
    </row>
    <row r="262" spans="1:14" ht="33.75" customHeight="1" x14ac:dyDescent="0.25">
      <c r="A262" s="75" t="s">
        <v>110</v>
      </c>
      <c r="B262" s="76"/>
      <c r="C262" s="76"/>
      <c r="D262" s="76"/>
      <c r="E262" s="76"/>
      <c r="F262" s="76"/>
      <c r="G262" s="76"/>
      <c r="H262" s="76"/>
      <c r="I262" s="76"/>
      <c r="J262" s="76"/>
      <c r="K262" s="76"/>
      <c r="L262" s="76"/>
      <c r="M262" s="76"/>
      <c r="N262" s="77"/>
    </row>
    <row r="263" spans="1:14" ht="15.75" customHeight="1" x14ac:dyDescent="0.25">
      <c r="A263" s="64" t="s">
        <v>27</v>
      </c>
      <c r="B263" s="65"/>
      <c r="C263" s="24">
        <f t="shared" ref="C263" si="215">F263+I263+L263</f>
        <v>400</v>
      </c>
      <c r="D263" s="24">
        <f t="shared" ref="D263" si="216">G263+J263+M263</f>
        <v>56.1</v>
      </c>
      <c r="E263" s="24">
        <f t="shared" ref="E263:E264" si="217">D263/C263*100</f>
        <v>14.025000000000002</v>
      </c>
      <c r="F263" s="21"/>
      <c r="G263" s="21"/>
      <c r="H263" s="11"/>
      <c r="I263" s="21"/>
      <c r="J263" s="21"/>
      <c r="K263" s="11"/>
      <c r="L263" s="20">
        <v>400</v>
      </c>
      <c r="M263" s="20">
        <v>56.1</v>
      </c>
      <c r="N263" s="24">
        <f t="shared" ref="N263:N264" si="218">M263/L263*100</f>
        <v>14.025000000000002</v>
      </c>
    </row>
    <row r="264" spans="1:14" ht="15.75" customHeight="1" x14ac:dyDescent="0.25">
      <c r="A264" s="86" t="s">
        <v>51</v>
      </c>
      <c r="B264" s="88"/>
      <c r="C264" s="25">
        <f>C263</f>
        <v>400</v>
      </c>
      <c r="D264" s="25">
        <f>D263</f>
        <v>56.1</v>
      </c>
      <c r="E264" s="24">
        <f t="shared" si="217"/>
        <v>14.025000000000002</v>
      </c>
      <c r="F264" s="25">
        <f>F263</f>
        <v>0</v>
      </c>
      <c r="G264" s="25">
        <f>G263</f>
        <v>0</v>
      </c>
      <c r="H264" s="24"/>
      <c r="I264" s="25">
        <f>I263</f>
        <v>0</v>
      </c>
      <c r="J264" s="25">
        <f>J263</f>
        <v>0</v>
      </c>
      <c r="K264" s="24"/>
      <c r="L264" s="36">
        <f>L263</f>
        <v>400</v>
      </c>
      <c r="M264" s="36">
        <f>M263</f>
        <v>56.1</v>
      </c>
      <c r="N264" s="24">
        <f t="shared" si="218"/>
        <v>14.025000000000002</v>
      </c>
    </row>
    <row r="265" spans="1:14" ht="33" customHeight="1" x14ac:dyDescent="0.25">
      <c r="A265" s="75" t="s">
        <v>111</v>
      </c>
      <c r="B265" s="76"/>
      <c r="C265" s="76"/>
      <c r="D265" s="76"/>
      <c r="E265" s="76"/>
      <c r="F265" s="76"/>
      <c r="G265" s="76"/>
      <c r="H265" s="76"/>
      <c r="I265" s="76"/>
      <c r="J265" s="76"/>
      <c r="K265" s="76"/>
      <c r="L265" s="76"/>
      <c r="M265" s="76"/>
      <c r="N265" s="77"/>
    </row>
    <row r="266" spans="1:14" ht="15.75" customHeight="1" x14ac:dyDescent="0.25">
      <c r="A266" s="64" t="s">
        <v>27</v>
      </c>
      <c r="B266" s="65"/>
      <c r="C266" s="24">
        <f t="shared" ref="C266:C268" si="219">F266+I266+L266</f>
        <v>4516.8</v>
      </c>
      <c r="D266" s="24">
        <f t="shared" ref="D266:D268" si="220">G266+J266+M266</f>
        <v>86</v>
      </c>
      <c r="E266" s="24">
        <f t="shared" ref="E266:E269" si="221">D266/C266*100</f>
        <v>1.9040028338646831</v>
      </c>
      <c r="F266" s="21"/>
      <c r="G266" s="21"/>
      <c r="H266" s="11"/>
      <c r="I266" s="21"/>
      <c r="J266" s="21"/>
      <c r="K266" s="11"/>
      <c r="L266" s="20">
        <v>4516.8</v>
      </c>
      <c r="M266" s="20">
        <v>86</v>
      </c>
      <c r="N266" s="24">
        <f t="shared" ref="N266:N269" si="222">M266/L266*100</f>
        <v>1.9040028338646831</v>
      </c>
    </row>
    <row r="267" spans="1:14" ht="15.75" customHeight="1" x14ac:dyDescent="0.25">
      <c r="A267" s="64" t="s">
        <v>40</v>
      </c>
      <c r="B267" s="65"/>
      <c r="C267" s="24">
        <f t="shared" si="219"/>
        <v>3320</v>
      </c>
      <c r="D267" s="24">
        <f t="shared" si="220"/>
        <v>1577.8</v>
      </c>
      <c r="E267" s="24"/>
      <c r="F267" s="21"/>
      <c r="G267" s="21"/>
      <c r="H267" s="11"/>
      <c r="I267" s="21"/>
      <c r="J267" s="21"/>
      <c r="K267" s="11"/>
      <c r="L267" s="20">
        <v>3320</v>
      </c>
      <c r="M267" s="20">
        <v>1577.8</v>
      </c>
      <c r="N267" s="24">
        <f t="shared" si="222"/>
        <v>47.524096385542173</v>
      </c>
    </row>
    <row r="268" spans="1:14" ht="15.75" customHeight="1" x14ac:dyDescent="0.25">
      <c r="A268" s="64" t="s">
        <v>26</v>
      </c>
      <c r="B268" s="65"/>
      <c r="C268" s="24">
        <f t="shared" si="219"/>
        <v>1194.3</v>
      </c>
      <c r="D268" s="24">
        <f t="shared" si="220"/>
        <v>567.4</v>
      </c>
      <c r="E268" s="24"/>
      <c r="F268" s="21"/>
      <c r="G268" s="21"/>
      <c r="H268" s="11"/>
      <c r="I268" s="21"/>
      <c r="J268" s="21"/>
      <c r="K268" s="11"/>
      <c r="L268" s="20">
        <v>1194.3</v>
      </c>
      <c r="M268" s="20">
        <v>567.4</v>
      </c>
      <c r="N268" s="24">
        <f t="shared" si="222"/>
        <v>47.50900108850373</v>
      </c>
    </row>
    <row r="269" spans="1:14" ht="15.75" customHeight="1" x14ac:dyDescent="0.25">
      <c r="A269" s="86" t="s">
        <v>51</v>
      </c>
      <c r="B269" s="88"/>
      <c r="C269" s="25">
        <f>C266+C267+C268</f>
        <v>9031.1</v>
      </c>
      <c r="D269" s="25">
        <f>D266+D267+D268</f>
        <v>2231.1999999999998</v>
      </c>
      <c r="E269" s="24">
        <f t="shared" si="221"/>
        <v>24.705739057257695</v>
      </c>
      <c r="F269" s="25">
        <f>F266+F267+F268</f>
        <v>0</v>
      </c>
      <c r="G269" s="25">
        <f>G266+G267+G268</f>
        <v>0</v>
      </c>
      <c r="H269" s="24"/>
      <c r="I269" s="25">
        <f>I266+I267+I268</f>
        <v>0</v>
      </c>
      <c r="J269" s="25">
        <f>J266+J267+J268</f>
        <v>0</v>
      </c>
      <c r="K269" s="24"/>
      <c r="L269" s="25">
        <f>L266+L267+L268</f>
        <v>9031.1</v>
      </c>
      <c r="M269" s="25">
        <f>M266+M267+M268</f>
        <v>2231.1999999999998</v>
      </c>
      <c r="N269" s="24">
        <f t="shared" si="222"/>
        <v>24.705739057257695</v>
      </c>
    </row>
    <row r="270" spans="1:14" ht="15.75" customHeight="1" x14ac:dyDescent="0.25">
      <c r="A270" s="112" t="s">
        <v>31</v>
      </c>
      <c r="B270" s="107"/>
      <c r="C270" s="27">
        <f>C247+C250+C253+C258+C261+C264+C269</f>
        <v>11049.1</v>
      </c>
      <c r="D270" s="27">
        <f>D247+D250+D253+D258+D261+D264+D269</f>
        <v>2788.6</v>
      </c>
      <c r="E270" s="27">
        <f t="shared" si="212"/>
        <v>25.238254699477785</v>
      </c>
      <c r="F270" s="27">
        <f>F247+F250+F253+F258+F261+F264+F269</f>
        <v>0</v>
      </c>
      <c r="G270" s="27">
        <f>G247+G250+G253+G258+G261+G264+G269</f>
        <v>0</v>
      </c>
      <c r="H270" s="24"/>
      <c r="I270" s="27">
        <f>I247+I250+I253+I258+I261+I264+I269</f>
        <v>0</v>
      </c>
      <c r="J270" s="27">
        <f>J247+J250+J253+J258+J261+J264+J269</f>
        <v>0</v>
      </c>
      <c r="K270" s="27"/>
      <c r="L270" s="27">
        <f>L247+L250+L253+L258+L261+L264+L269</f>
        <v>11049.1</v>
      </c>
      <c r="M270" s="27">
        <f>M247+M250+M253+M258+M261+M264+M269</f>
        <v>2788.6</v>
      </c>
      <c r="N270" s="27">
        <f t="shared" si="208"/>
        <v>25.238254699477785</v>
      </c>
    </row>
    <row r="271" spans="1:14" ht="21.75" customHeight="1" x14ac:dyDescent="0.35">
      <c r="A271" s="50" t="s">
        <v>39</v>
      </c>
      <c r="B271" s="78" t="s">
        <v>112</v>
      </c>
      <c r="C271" s="79"/>
      <c r="D271" s="79"/>
      <c r="E271" s="79"/>
      <c r="F271" s="79"/>
      <c r="G271" s="79"/>
      <c r="H271" s="79"/>
      <c r="I271" s="79"/>
      <c r="J271" s="79"/>
      <c r="K271" s="79"/>
      <c r="L271" s="79"/>
      <c r="M271" s="79"/>
      <c r="N271" s="80"/>
    </row>
    <row r="272" spans="1:14" ht="19.5" customHeight="1" x14ac:dyDescent="0.25">
      <c r="A272" s="89" t="s">
        <v>54</v>
      </c>
      <c r="B272" s="90"/>
      <c r="C272" s="90"/>
      <c r="D272" s="90"/>
      <c r="E272" s="90"/>
      <c r="F272" s="90"/>
      <c r="G272" s="90"/>
      <c r="H272" s="90"/>
      <c r="I272" s="90"/>
      <c r="J272" s="90"/>
      <c r="K272" s="90"/>
      <c r="L272" s="90"/>
      <c r="M272" s="90"/>
      <c r="N272" s="91"/>
    </row>
    <row r="273" spans="1:14" ht="24" customHeight="1" x14ac:dyDescent="0.25">
      <c r="A273" s="69" t="s">
        <v>114</v>
      </c>
      <c r="B273" s="70"/>
      <c r="C273" s="70"/>
      <c r="D273" s="70"/>
      <c r="E273" s="70"/>
      <c r="F273" s="70"/>
      <c r="G273" s="70"/>
      <c r="H273" s="70"/>
      <c r="I273" s="70"/>
      <c r="J273" s="70"/>
      <c r="K273" s="70"/>
      <c r="L273" s="70"/>
      <c r="M273" s="70"/>
      <c r="N273" s="71"/>
    </row>
    <row r="274" spans="1:14" ht="32.25" customHeight="1" x14ac:dyDescent="0.25">
      <c r="A274" s="64" t="s">
        <v>26</v>
      </c>
      <c r="B274" s="65"/>
      <c r="C274" s="24">
        <f>F274+I274+L274</f>
        <v>117364</v>
      </c>
      <c r="D274" s="24">
        <f>G274+J274+M274</f>
        <v>27011</v>
      </c>
      <c r="E274" s="24">
        <f t="shared" ref="E274:E275" si="223">D274/C274*100</f>
        <v>23.014723424559492</v>
      </c>
      <c r="F274" s="11"/>
      <c r="G274" s="11"/>
      <c r="H274" s="11"/>
      <c r="I274" s="11">
        <v>117364</v>
      </c>
      <c r="J274" s="11">
        <v>27011</v>
      </c>
      <c r="K274" s="24">
        <f t="shared" ref="K274:K277" si="224">J274/I274*100</f>
        <v>23.014723424559492</v>
      </c>
      <c r="L274" s="11"/>
      <c r="M274" s="11"/>
      <c r="N274" s="24"/>
    </row>
    <row r="275" spans="1:14" ht="15.75" customHeight="1" x14ac:dyDescent="0.25">
      <c r="A275" s="86" t="s">
        <v>51</v>
      </c>
      <c r="B275" s="88"/>
      <c r="C275" s="25">
        <f>C274</f>
        <v>117364</v>
      </c>
      <c r="D275" s="25">
        <f>D274</f>
        <v>27011</v>
      </c>
      <c r="E275" s="24">
        <f t="shared" si="223"/>
        <v>23.014723424559492</v>
      </c>
      <c r="F275" s="25">
        <f t="shared" ref="F275:G275" si="225">F274</f>
        <v>0</v>
      </c>
      <c r="G275" s="25">
        <f t="shared" si="225"/>
        <v>0</v>
      </c>
      <c r="H275" s="27"/>
      <c r="I275" s="25">
        <f t="shared" ref="I275:J275" si="226">I274</f>
        <v>117364</v>
      </c>
      <c r="J275" s="25">
        <f t="shared" si="226"/>
        <v>27011</v>
      </c>
      <c r="K275" s="24">
        <f t="shared" si="224"/>
        <v>23.014723424559492</v>
      </c>
      <c r="L275" s="25">
        <f>SUM(L274)</f>
        <v>0</v>
      </c>
      <c r="M275" s="25">
        <f>SUM(M274)</f>
        <v>0</v>
      </c>
      <c r="N275" s="25">
        <f t="shared" ref="N275" si="227">N274</f>
        <v>0</v>
      </c>
    </row>
    <row r="276" spans="1:14" x14ac:dyDescent="0.25">
      <c r="A276" s="69" t="s">
        <v>115</v>
      </c>
      <c r="B276" s="120"/>
      <c r="C276" s="120"/>
      <c r="D276" s="120"/>
      <c r="E276" s="120"/>
      <c r="F276" s="120"/>
      <c r="G276" s="120"/>
      <c r="H276" s="120"/>
      <c r="I276" s="120"/>
      <c r="J276" s="120"/>
      <c r="K276" s="120"/>
      <c r="L276" s="120"/>
      <c r="M276" s="120"/>
      <c r="N276" s="121"/>
    </row>
    <row r="277" spans="1:14" ht="33.75" customHeight="1" x14ac:dyDescent="0.25">
      <c r="A277" s="64" t="s">
        <v>28</v>
      </c>
      <c r="B277" s="65"/>
      <c r="C277" s="24">
        <f>F277+I277+L277</f>
        <v>6142</v>
      </c>
      <c r="D277" s="24">
        <f>G277+J277+M277</f>
        <v>776</v>
      </c>
      <c r="E277" s="24">
        <f t="shared" ref="E277:E281" si="228">D277/C277*100</f>
        <v>12.634321068056009</v>
      </c>
      <c r="F277" s="12"/>
      <c r="G277" s="12"/>
      <c r="H277" s="11"/>
      <c r="I277" s="11">
        <v>2832.8</v>
      </c>
      <c r="J277" s="11">
        <v>130</v>
      </c>
      <c r="K277" s="24">
        <f t="shared" si="224"/>
        <v>4.5890991245410895</v>
      </c>
      <c r="L277" s="11">
        <v>3309.2</v>
      </c>
      <c r="M277" s="11">
        <v>646</v>
      </c>
      <c r="N277" s="24">
        <f t="shared" ref="N277:N281" si="229">M277/L277*100</f>
        <v>19.521334461501269</v>
      </c>
    </row>
    <row r="278" spans="1:14" ht="33" customHeight="1" x14ac:dyDescent="0.25">
      <c r="A278" s="66" t="s">
        <v>29</v>
      </c>
      <c r="B278" s="65"/>
      <c r="C278" s="24">
        <f t="shared" ref="C278:C280" si="230">F278+I278+L278</f>
        <v>70</v>
      </c>
      <c r="D278" s="24">
        <f t="shared" ref="D278:D280" si="231">G278+J278+M278</f>
        <v>0</v>
      </c>
      <c r="E278" s="24">
        <f t="shared" si="228"/>
        <v>0</v>
      </c>
      <c r="F278" s="12"/>
      <c r="G278" s="12"/>
      <c r="H278" s="11"/>
      <c r="I278" s="11"/>
      <c r="J278" s="11"/>
      <c r="K278" s="11"/>
      <c r="L278" s="11">
        <v>70</v>
      </c>
      <c r="M278" s="11">
        <v>0</v>
      </c>
      <c r="N278" s="24">
        <f t="shared" si="229"/>
        <v>0</v>
      </c>
    </row>
    <row r="279" spans="1:14" ht="30" customHeight="1" x14ac:dyDescent="0.25">
      <c r="A279" s="66" t="s">
        <v>30</v>
      </c>
      <c r="B279" s="65"/>
      <c r="C279" s="24">
        <f t="shared" si="230"/>
        <v>250</v>
      </c>
      <c r="D279" s="24">
        <f t="shared" si="231"/>
        <v>0</v>
      </c>
      <c r="E279" s="24">
        <f t="shared" si="228"/>
        <v>0</v>
      </c>
      <c r="F279" s="12"/>
      <c r="G279" s="12"/>
      <c r="H279" s="11"/>
      <c r="I279" s="11"/>
      <c r="J279" s="11"/>
      <c r="K279" s="11"/>
      <c r="L279" s="11">
        <v>250</v>
      </c>
      <c r="M279" s="11">
        <v>0</v>
      </c>
      <c r="N279" s="24">
        <f t="shared" si="229"/>
        <v>0</v>
      </c>
    </row>
    <row r="280" spans="1:14" ht="33" customHeight="1" x14ac:dyDescent="0.25">
      <c r="A280" s="66" t="s">
        <v>32</v>
      </c>
      <c r="B280" s="65"/>
      <c r="C280" s="24">
        <f t="shared" si="230"/>
        <v>300</v>
      </c>
      <c r="D280" s="24">
        <f t="shared" si="231"/>
        <v>0</v>
      </c>
      <c r="E280" s="24">
        <f t="shared" si="228"/>
        <v>0</v>
      </c>
      <c r="F280" s="12"/>
      <c r="G280" s="12"/>
      <c r="H280" s="11"/>
      <c r="I280" s="11"/>
      <c r="J280" s="11"/>
      <c r="K280" s="11"/>
      <c r="L280" s="11">
        <v>300</v>
      </c>
      <c r="M280" s="11">
        <v>0</v>
      </c>
      <c r="N280" s="24">
        <f t="shared" si="229"/>
        <v>0</v>
      </c>
    </row>
    <row r="281" spans="1:14" x14ac:dyDescent="0.25">
      <c r="A281" s="86" t="s">
        <v>51</v>
      </c>
      <c r="B281" s="88"/>
      <c r="C281" s="25">
        <f>C277+C278+C279+C280</f>
        <v>6762</v>
      </c>
      <c r="D281" s="25">
        <f>D277+D278+D279+D280</f>
        <v>776</v>
      </c>
      <c r="E281" s="24">
        <f t="shared" si="228"/>
        <v>11.47589470570837</v>
      </c>
      <c r="F281" s="25">
        <f>F277+F278+F279+F280</f>
        <v>0</v>
      </c>
      <c r="G281" s="25">
        <f>G277+G278+G279+G280</f>
        <v>0</v>
      </c>
      <c r="H281" s="24"/>
      <c r="I281" s="25">
        <f>I277+I278+I279+I280</f>
        <v>2832.8</v>
      </c>
      <c r="J281" s="25">
        <f>J277+J278+J279+J280</f>
        <v>130</v>
      </c>
      <c r="K281" s="27">
        <f t="shared" ref="K281:K282" si="232">J281/I281*100</f>
        <v>4.5890991245410895</v>
      </c>
      <c r="L281" s="25">
        <f>L277+L278+L279+L280</f>
        <v>3929.2</v>
      </c>
      <c r="M281" s="25">
        <f>M277+M278+M279+M280</f>
        <v>646</v>
      </c>
      <c r="N281" s="27">
        <f t="shared" si="229"/>
        <v>16.441005802707931</v>
      </c>
    </row>
    <row r="282" spans="1:14" x14ac:dyDescent="0.25">
      <c r="A282" s="112" t="s">
        <v>31</v>
      </c>
      <c r="B282" s="107"/>
      <c r="C282" s="27">
        <f>C275+C281</f>
        <v>124126</v>
      </c>
      <c r="D282" s="27">
        <f>D275+D281</f>
        <v>27787</v>
      </c>
      <c r="E282" s="27">
        <f t="shared" ref="E282" si="233">D282/C282*100</f>
        <v>22.386123777451942</v>
      </c>
      <c r="F282" s="27">
        <f>F275+F281</f>
        <v>0</v>
      </c>
      <c r="G282" s="27">
        <f>G275+G281</f>
        <v>0</v>
      </c>
      <c r="H282" s="24"/>
      <c r="I282" s="27">
        <f>I275+I281</f>
        <v>120196.8</v>
      </c>
      <c r="J282" s="27">
        <f>J275+J281</f>
        <v>27141</v>
      </c>
      <c r="K282" s="27">
        <f t="shared" si="232"/>
        <v>22.580468032426822</v>
      </c>
      <c r="L282" s="27">
        <f>L275+L281</f>
        <v>3929.2</v>
      </c>
      <c r="M282" s="27">
        <f>M275+M281</f>
        <v>646</v>
      </c>
      <c r="N282" s="27">
        <f t="shared" si="191"/>
        <v>16.441005802707931</v>
      </c>
    </row>
    <row r="283" spans="1:14" ht="15.75" customHeight="1" x14ac:dyDescent="0.35">
      <c r="A283" s="50" t="s">
        <v>113</v>
      </c>
      <c r="B283" s="78" t="s">
        <v>116</v>
      </c>
      <c r="C283" s="79"/>
      <c r="D283" s="79"/>
      <c r="E283" s="79"/>
      <c r="F283" s="79"/>
      <c r="G283" s="79"/>
      <c r="H283" s="79"/>
      <c r="I283" s="79"/>
      <c r="J283" s="79"/>
      <c r="K283" s="79"/>
      <c r="L283" s="79"/>
      <c r="M283" s="79"/>
      <c r="N283" s="80"/>
    </row>
    <row r="284" spans="1:14" ht="15.75" customHeight="1" x14ac:dyDescent="0.25">
      <c r="A284" s="89" t="s">
        <v>54</v>
      </c>
      <c r="B284" s="90"/>
      <c r="C284" s="90"/>
      <c r="D284" s="90"/>
      <c r="E284" s="90"/>
      <c r="F284" s="90"/>
      <c r="G284" s="90"/>
      <c r="H284" s="90"/>
      <c r="I284" s="90"/>
      <c r="J284" s="90"/>
      <c r="K284" s="90"/>
      <c r="L284" s="90"/>
      <c r="M284" s="90"/>
      <c r="N284" s="91"/>
    </row>
    <row r="285" spans="1:14" ht="15.75" customHeight="1" x14ac:dyDescent="0.25">
      <c r="A285" s="69" t="s">
        <v>117</v>
      </c>
      <c r="B285" s="70"/>
      <c r="C285" s="70"/>
      <c r="D285" s="70"/>
      <c r="E285" s="70"/>
      <c r="F285" s="70"/>
      <c r="G285" s="70"/>
      <c r="H285" s="70"/>
      <c r="I285" s="70"/>
      <c r="J285" s="70"/>
      <c r="K285" s="70"/>
      <c r="L285" s="70"/>
      <c r="M285" s="70"/>
      <c r="N285" s="71"/>
    </row>
    <row r="286" spans="1:14" ht="18" customHeight="1" x14ac:dyDescent="0.25">
      <c r="A286" s="64" t="s">
        <v>27</v>
      </c>
      <c r="B286" s="65"/>
      <c r="C286" s="24">
        <f>F286+I286+L286</f>
        <v>98</v>
      </c>
      <c r="D286" s="24">
        <f>G286+J286+M286</f>
        <v>9.1999999999999993</v>
      </c>
      <c r="E286" s="24">
        <f t="shared" ref="E286:E288" si="234">D286/C286*100</f>
        <v>9.3877551020408152</v>
      </c>
      <c r="F286" s="11"/>
      <c r="G286" s="11"/>
      <c r="H286" s="11"/>
      <c r="I286" s="11"/>
      <c r="J286" s="11"/>
      <c r="K286" s="11"/>
      <c r="L286" s="11">
        <v>98</v>
      </c>
      <c r="M286" s="11">
        <v>9.1999999999999993</v>
      </c>
      <c r="N286" s="24">
        <f>M286/L286*100</f>
        <v>9.3877551020408152</v>
      </c>
    </row>
    <row r="287" spans="1:14" ht="30.75" customHeight="1" x14ac:dyDescent="0.25">
      <c r="A287" s="64" t="s">
        <v>26</v>
      </c>
      <c r="B287" s="65"/>
      <c r="C287" s="24">
        <f>F287+I287+L287</f>
        <v>1706.9</v>
      </c>
      <c r="D287" s="24">
        <f>G287+J287+M287</f>
        <v>528.1</v>
      </c>
      <c r="E287" s="24">
        <f t="shared" si="234"/>
        <v>30.939129415900169</v>
      </c>
      <c r="F287" s="11"/>
      <c r="G287" s="11"/>
      <c r="H287" s="11"/>
      <c r="I287" s="11"/>
      <c r="J287" s="11"/>
      <c r="K287" s="11"/>
      <c r="L287" s="11">
        <v>1706.9</v>
      </c>
      <c r="M287" s="11">
        <v>528.1</v>
      </c>
      <c r="N287" s="24">
        <f>M287/L287*100</f>
        <v>30.939129415900169</v>
      </c>
    </row>
    <row r="288" spans="1:14" ht="16.149999999999999" customHeight="1" x14ac:dyDescent="0.25">
      <c r="A288" s="86" t="s">
        <v>51</v>
      </c>
      <c r="B288" s="88"/>
      <c r="C288" s="25">
        <f>C286+C287</f>
        <v>1804.9</v>
      </c>
      <c r="D288" s="25">
        <f>D286+D287</f>
        <v>537.30000000000007</v>
      </c>
      <c r="E288" s="25">
        <f t="shared" si="234"/>
        <v>29.768962269377809</v>
      </c>
      <c r="F288" s="25">
        <f>F286+F287</f>
        <v>0</v>
      </c>
      <c r="G288" s="25">
        <f>G286+G287</f>
        <v>0</v>
      </c>
      <c r="H288" s="25"/>
      <c r="I288" s="25">
        <f>I286+I287</f>
        <v>0</v>
      </c>
      <c r="J288" s="25">
        <f>J286+J287</f>
        <v>0</v>
      </c>
      <c r="K288" s="25"/>
      <c r="L288" s="25">
        <f>L286+L287</f>
        <v>1804.9</v>
      </c>
      <c r="M288" s="25">
        <f>M286+M287</f>
        <v>537.30000000000007</v>
      </c>
      <c r="N288" s="24">
        <f>M288/L288*100</f>
        <v>29.768962269377809</v>
      </c>
    </row>
    <row r="289" spans="1:14" x14ac:dyDescent="0.25">
      <c r="A289" s="108" t="s">
        <v>118</v>
      </c>
      <c r="B289" s="109"/>
      <c r="C289" s="109"/>
      <c r="D289" s="109"/>
      <c r="E289" s="109"/>
      <c r="F289" s="109"/>
      <c r="G289" s="109"/>
      <c r="H289" s="109"/>
      <c r="I289" s="109"/>
      <c r="J289" s="109"/>
      <c r="K289" s="109"/>
      <c r="L289" s="109"/>
      <c r="M289" s="109"/>
      <c r="N289" s="110"/>
    </row>
    <row r="290" spans="1:14" ht="30.75" customHeight="1" x14ac:dyDescent="0.25">
      <c r="A290" s="64" t="s">
        <v>26</v>
      </c>
      <c r="B290" s="65"/>
      <c r="C290" s="24">
        <f>F290+I290+L290</f>
        <v>378.5</v>
      </c>
      <c r="D290" s="24">
        <f>G290+J290+M290</f>
        <v>127.5</v>
      </c>
      <c r="E290" s="24">
        <f t="shared" ref="E290:E291" si="235">D290/C290*100</f>
        <v>33.685601056803172</v>
      </c>
      <c r="F290" s="11"/>
      <c r="G290" s="11"/>
      <c r="H290" s="11"/>
      <c r="I290" s="11"/>
      <c r="J290" s="11"/>
      <c r="K290" s="11"/>
      <c r="L290" s="11">
        <v>378.5</v>
      </c>
      <c r="M290" s="11">
        <v>127.5</v>
      </c>
      <c r="N290" s="24">
        <f>M290/L290*100</f>
        <v>33.685601056803172</v>
      </c>
    </row>
    <row r="291" spans="1:14" ht="16.149999999999999" customHeight="1" x14ac:dyDescent="0.25">
      <c r="A291" s="86" t="s">
        <v>51</v>
      </c>
      <c r="B291" s="88"/>
      <c r="C291" s="25">
        <f>C290</f>
        <v>378.5</v>
      </c>
      <c r="D291" s="25">
        <f>D290</f>
        <v>127.5</v>
      </c>
      <c r="E291" s="25">
        <f t="shared" si="235"/>
        <v>33.685601056803172</v>
      </c>
      <c r="F291" s="25">
        <f t="shared" ref="F291:G291" si="236">F290</f>
        <v>0</v>
      </c>
      <c r="G291" s="25">
        <f t="shared" si="236"/>
        <v>0</v>
      </c>
      <c r="H291" s="25"/>
      <c r="I291" s="25">
        <f t="shared" ref="I291:J291" si="237">I290</f>
        <v>0</v>
      </c>
      <c r="J291" s="25">
        <f t="shared" si="237"/>
        <v>0</v>
      </c>
      <c r="K291" s="25"/>
      <c r="L291" s="25">
        <f>L290</f>
        <v>378.5</v>
      </c>
      <c r="M291" s="25">
        <f>M290</f>
        <v>127.5</v>
      </c>
      <c r="N291" s="24">
        <f>M291/L291*100</f>
        <v>33.685601056803172</v>
      </c>
    </row>
    <row r="292" spans="1:14" x14ac:dyDescent="0.25">
      <c r="A292" s="69" t="s">
        <v>119</v>
      </c>
      <c r="B292" s="70"/>
      <c r="C292" s="70"/>
      <c r="D292" s="70"/>
      <c r="E292" s="70"/>
      <c r="F292" s="70"/>
      <c r="G292" s="70"/>
      <c r="H292" s="70"/>
      <c r="I292" s="70"/>
      <c r="J292" s="70"/>
      <c r="K292" s="70"/>
      <c r="L292" s="70"/>
      <c r="M292" s="70"/>
      <c r="N292" s="71"/>
    </row>
    <row r="293" spans="1:14" ht="30" customHeight="1" x14ac:dyDescent="0.25">
      <c r="A293" s="64" t="s">
        <v>26</v>
      </c>
      <c r="B293" s="65"/>
      <c r="C293" s="24">
        <f>F293+I293+L293</f>
        <v>933.4</v>
      </c>
      <c r="D293" s="24">
        <f>G293+J293+M293</f>
        <v>297.89999999999998</v>
      </c>
      <c r="E293" s="24">
        <f t="shared" ref="E293:E294" si="238">D293/C293*100</f>
        <v>31.915577458752946</v>
      </c>
      <c r="F293" s="11"/>
      <c r="G293" s="11"/>
      <c r="H293" s="11"/>
      <c r="I293" s="11">
        <v>933.4</v>
      </c>
      <c r="J293" s="11">
        <v>297.89999999999998</v>
      </c>
      <c r="K293" s="24">
        <f t="shared" ref="K293:K294" si="239">J293/I293*100</f>
        <v>31.915577458752946</v>
      </c>
      <c r="L293" s="11"/>
      <c r="M293" s="11"/>
      <c r="N293" s="15"/>
    </row>
    <row r="294" spans="1:14" ht="16.149999999999999" customHeight="1" x14ac:dyDescent="0.25">
      <c r="A294" s="86" t="s">
        <v>51</v>
      </c>
      <c r="B294" s="88"/>
      <c r="C294" s="25">
        <f>C293</f>
        <v>933.4</v>
      </c>
      <c r="D294" s="25">
        <f>D293</f>
        <v>297.89999999999998</v>
      </c>
      <c r="E294" s="25">
        <f t="shared" si="238"/>
        <v>31.915577458752946</v>
      </c>
      <c r="F294" s="25">
        <f t="shared" ref="F294:G294" si="240">F293</f>
        <v>0</v>
      </c>
      <c r="G294" s="25">
        <f t="shared" si="240"/>
        <v>0</v>
      </c>
      <c r="H294" s="25"/>
      <c r="I294" s="25">
        <f t="shared" ref="I294:J294" si="241">I293</f>
        <v>933.4</v>
      </c>
      <c r="J294" s="25">
        <f t="shared" si="241"/>
        <v>297.89999999999998</v>
      </c>
      <c r="K294" s="25">
        <f t="shared" si="239"/>
        <v>31.915577458752946</v>
      </c>
      <c r="L294" s="25">
        <f>SUM(L293)</f>
        <v>0</v>
      </c>
      <c r="M294" s="25">
        <f>SUM(M293)</f>
        <v>0</v>
      </c>
      <c r="N294" s="58"/>
    </row>
    <row r="295" spans="1:14" ht="16.149999999999999" customHeight="1" x14ac:dyDescent="0.25">
      <c r="A295" s="86" t="s">
        <v>31</v>
      </c>
      <c r="B295" s="88"/>
      <c r="C295" s="27">
        <f>C288+C291+C294</f>
        <v>3116.8</v>
      </c>
      <c r="D295" s="27">
        <f>D288+D291+D294</f>
        <v>962.7</v>
      </c>
      <c r="E295" s="27">
        <f>D295/C295*100</f>
        <v>30.88744866529774</v>
      </c>
      <c r="F295" s="27">
        <f>F288+F291+F294</f>
        <v>0</v>
      </c>
      <c r="G295" s="27">
        <f>G288+G291+G294</f>
        <v>0</v>
      </c>
      <c r="H295" s="24"/>
      <c r="I295" s="27">
        <f>I288+I291+I294</f>
        <v>933.4</v>
      </c>
      <c r="J295" s="27">
        <f>J288+J291+J294</f>
        <v>297.89999999999998</v>
      </c>
      <c r="K295" s="27">
        <f>J295/I295*100</f>
        <v>31.915577458752946</v>
      </c>
      <c r="L295" s="27">
        <f>L288+L291+L294</f>
        <v>2183.4</v>
      </c>
      <c r="M295" s="27">
        <f>M288+M291+M294</f>
        <v>664.80000000000007</v>
      </c>
      <c r="N295" s="27">
        <f t="shared" ref="N295" si="242">M295/L295*100</f>
        <v>30.447925254190711</v>
      </c>
    </row>
    <row r="296" spans="1:14" ht="16.149999999999999" customHeight="1" x14ac:dyDescent="0.35">
      <c r="A296" s="50" t="s">
        <v>136</v>
      </c>
      <c r="B296" s="78" t="s">
        <v>137</v>
      </c>
      <c r="C296" s="79"/>
      <c r="D296" s="79"/>
      <c r="E296" s="79"/>
      <c r="F296" s="79"/>
      <c r="G296" s="79"/>
      <c r="H296" s="79"/>
      <c r="I296" s="79"/>
      <c r="J296" s="79"/>
      <c r="K296" s="79"/>
      <c r="L296" s="79"/>
      <c r="M296" s="79"/>
      <c r="N296" s="80"/>
    </row>
    <row r="297" spans="1:14" ht="16.149999999999999" customHeight="1" x14ac:dyDescent="0.25">
      <c r="A297" s="89" t="s">
        <v>54</v>
      </c>
      <c r="B297" s="90"/>
      <c r="C297" s="90"/>
      <c r="D297" s="90"/>
      <c r="E297" s="90"/>
      <c r="F297" s="90"/>
      <c r="G297" s="90"/>
      <c r="H297" s="90"/>
      <c r="I297" s="90"/>
      <c r="J297" s="90"/>
      <c r="K297" s="90"/>
      <c r="L297" s="90"/>
      <c r="M297" s="90"/>
      <c r="N297" s="91"/>
    </row>
    <row r="298" spans="1:14" ht="16.5" customHeight="1" x14ac:dyDescent="0.25">
      <c r="A298" s="75" t="s">
        <v>138</v>
      </c>
      <c r="B298" s="76"/>
      <c r="C298" s="76"/>
      <c r="D298" s="76"/>
      <c r="E298" s="76"/>
      <c r="F298" s="76"/>
      <c r="G298" s="76"/>
      <c r="H298" s="76"/>
      <c r="I298" s="76"/>
      <c r="J298" s="76"/>
      <c r="K298" s="76"/>
      <c r="L298" s="76"/>
      <c r="M298" s="76"/>
      <c r="N298" s="77"/>
    </row>
    <row r="299" spans="1:14" ht="45.75" customHeight="1" x14ac:dyDescent="0.25">
      <c r="A299" s="81" t="s">
        <v>134</v>
      </c>
      <c r="B299" s="144"/>
      <c r="C299" s="24">
        <f>F299+I299+L299</f>
        <v>3668.2</v>
      </c>
      <c r="D299" s="24">
        <f>G299+J299+M299</f>
        <v>0</v>
      </c>
      <c r="E299" s="24">
        <f t="shared" ref="E299:E300" si="243">D299/C299*100</f>
        <v>0</v>
      </c>
      <c r="F299" s="11"/>
      <c r="G299" s="11"/>
      <c r="H299" s="11"/>
      <c r="I299" s="11"/>
      <c r="J299" s="11"/>
      <c r="K299" s="11"/>
      <c r="L299" s="11">
        <v>3668.2</v>
      </c>
      <c r="M299" s="11">
        <v>0</v>
      </c>
      <c r="N299" s="24">
        <f t="shared" ref="N299:N300" si="244">M299/L299*100</f>
        <v>0</v>
      </c>
    </row>
    <row r="300" spans="1:14" ht="16.149999999999999" customHeight="1" x14ac:dyDescent="0.25">
      <c r="A300" s="112" t="s">
        <v>31</v>
      </c>
      <c r="B300" s="107"/>
      <c r="C300" s="27">
        <f>C299</f>
        <v>3668.2</v>
      </c>
      <c r="D300" s="27">
        <f>D299</f>
        <v>0</v>
      </c>
      <c r="E300" s="27">
        <f t="shared" si="243"/>
        <v>0</v>
      </c>
      <c r="F300" s="27">
        <f>F299</f>
        <v>0</v>
      </c>
      <c r="G300" s="27">
        <f>G299</f>
        <v>0</v>
      </c>
      <c r="H300" s="24"/>
      <c r="I300" s="27">
        <f>I299</f>
        <v>0</v>
      </c>
      <c r="J300" s="27">
        <f>J299</f>
        <v>0</v>
      </c>
      <c r="K300" s="24"/>
      <c r="L300" s="27">
        <f>L299</f>
        <v>3668.2</v>
      </c>
      <c r="M300" s="27">
        <f>M299</f>
        <v>0</v>
      </c>
      <c r="N300" s="27">
        <f t="shared" si="244"/>
        <v>0</v>
      </c>
    </row>
    <row r="301" spans="1:14" ht="38.25" customHeight="1" x14ac:dyDescent="0.3">
      <c r="A301" s="137" t="s">
        <v>34</v>
      </c>
      <c r="B301" s="138"/>
      <c r="C301" s="39">
        <f>C39+C62+C94+C116+C128+C147+C174+C198+C212+C222+C227+C242+C270+C282+C295+C300</f>
        <v>3843082.3000000007</v>
      </c>
      <c r="D301" s="39">
        <f>D39+D62+D94+D116+D128+D147+D174+D198+D212+D222+D227+D242+D270+D282+D295+D300</f>
        <v>1178647.8000000003</v>
      </c>
      <c r="E301" s="39">
        <f t="shared" ref="E301" si="245">D301/C301*100</f>
        <v>30.669335392583193</v>
      </c>
      <c r="F301" s="39">
        <f>F39+F62+F94+F116+F128+F147+F174+F198+F212+F222+F227+F242+F270+F282+F295+F300</f>
        <v>164843.4</v>
      </c>
      <c r="G301" s="39">
        <f>G39+G62+G94+G116+G128+G147+G174+G198+G212+G222+G227+G242+G270+G282+G295+G300</f>
        <v>53325.8</v>
      </c>
      <c r="H301" s="27">
        <f t="shared" ref="H301" si="246">G301/F301*100</f>
        <v>32.349369158850159</v>
      </c>
      <c r="I301" s="39">
        <f>I39+I62+I94+I116+I128+I147+I174+I198+I212+I222+I227+I242+I270+I282+I295+I300</f>
        <v>2093367.7</v>
      </c>
      <c r="J301" s="39">
        <f>J39+J62+J94+J116+J128+J147+J174+J198+J212+J222+J227+J242+J270+J282+J295+J300</f>
        <v>665798.70000000007</v>
      </c>
      <c r="K301" s="39">
        <f t="shared" ref="K301" si="247">J301/I301*100</f>
        <v>31.805148230767106</v>
      </c>
      <c r="L301" s="39">
        <f>L39+L62+L94+L116+L128+L147+L174+L198+L212+L222+L227+L242+L270+L282+L295+L300</f>
        <v>1584871.2</v>
      </c>
      <c r="M301" s="39">
        <f>M39+M62+M94+M116+M128+M147+M174+M198+M212+M222+M227+M242+M270+M282+M295+M300</f>
        <v>459523.29999999993</v>
      </c>
      <c r="N301" s="27">
        <f t="shared" si="191"/>
        <v>28.99436244409009</v>
      </c>
    </row>
    <row r="302" spans="1:14" x14ac:dyDescent="0.25">
      <c r="A302" s="5"/>
      <c r="B302" s="5"/>
      <c r="C302" s="22"/>
      <c r="D302" s="22"/>
      <c r="E302" s="22"/>
      <c r="F302" s="22"/>
      <c r="G302" s="22"/>
      <c r="H302" s="22"/>
      <c r="I302" s="22"/>
      <c r="J302" s="22"/>
      <c r="K302" s="22"/>
      <c r="L302" s="22"/>
      <c r="M302" s="22"/>
      <c r="N302" s="22"/>
    </row>
    <row r="303" spans="1:14" x14ac:dyDescent="0.25">
      <c r="A303" s="5"/>
      <c r="B303" s="7"/>
      <c r="C303" s="22"/>
      <c r="D303" s="22"/>
      <c r="E303" s="22"/>
      <c r="F303" s="22"/>
      <c r="G303" s="22"/>
      <c r="H303" s="22"/>
      <c r="I303" s="22"/>
      <c r="J303" s="22"/>
      <c r="K303" s="22"/>
      <c r="L303" s="22"/>
      <c r="M303" s="22"/>
      <c r="N303" s="22"/>
    </row>
    <row r="304" spans="1:14" x14ac:dyDescent="0.25">
      <c r="A304" s="5"/>
      <c r="B304" s="5"/>
      <c r="C304" s="22"/>
      <c r="D304" s="22"/>
      <c r="E304" s="22"/>
      <c r="F304" s="22"/>
      <c r="G304" s="22"/>
      <c r="H304" s="22"/>
      <c r="I304" s="22"/>
      <c r="J304" s="22"/>
      <c r="K304" s="22"/>
      <c r="L304" s="22"/>
      <c r="M304" s="22"/>
      <c r="N304" s="22"/>
    </row>
    <row r="305" spans="1:14" x14ac:dyDescent="0.25">
      <c r="A305" s="5"/>
      <c r="B305" s="5"/>
      <c r="C305" s="22"/>
      <c r="D305" s="22"/>
      <c r="E305" s="22"/>
      <c r="F305" s="22" t="s">
        <v>122</v>
      </c>
      <c r="G305" s="22"/>
      <c r="H305" s="22"/>
      <c r="I305" s="22"/>
      <c r="J305" s="22"/>
      <c r="K305" s="22"/>
      <c r="L305" s="22"/>
      <c r="M305" s="22"/>
      <c r="N305" s="22"/>
    </row>
    <row r="306" spans="1:14" x14ac:dyDescent="0.25">
      <c r="A306" s="5"/>
      <c r="B306" s="5"/>
      <c r="C306" s="22"/>
      <c r="D306" s="22"/>
      <c r="E306" s="22"/>
      <c r="F306" s="22"/>
      <c r="G306" s="22"/>
      <c r="H306" s="22"/>
      <c r="I306" s="22"/>
      <c r="J306" s="22"/>
      <c r="K306" s="22"/>
      <c r="L306" s="22"/>
      <c r="M306" s="22"/>
      <c r="N306" s="22"/>
    </row>
    <row r="307" spans="1:14" x14ac:dyDescent="0.25">
      <c r="A307" s="5"/>
      <c r="B307" s="5"/>
      <c r="C307" s="22"/>
      <c r="D307" s="22"/>
      <c r="E307" s="22"/>
      <c r="F307" s="22"/>
      <c r="G307" s="22"/>
      <c r="H307" s="22"/>
      <c r="I307" s="22"/>
      <c r="J307" s="22"/>
      <c r="K307" s="22"/>
      <c r="L307" s="22"/>
      <c r="M307" s="22"/>
      <c r="N307" s="22"/>
    </row>
    <row r="308" spans="1:14" x14ac:dyDescent="0.25">
      <c r="A308" s="5"/>
      <c r="B308" s="5"/>
      <c r="C308" s="22"/>
      <c r="D308" s="22"/>
      <c r="E308" s="22"/>
      <c r="F308" s="22"/>
      <c r="G308" s="22"/>
      <c r="H308" s="22"/>
      <c r="I308" s="22"/>
      <c r="J308" s="22"/>
      <c r="K308" s="22"/>
      <c r="L308" s="22"/>
      <c r="M308" s="22"/>
      <c r="N308" s="22"/>
    </row>
    <row r="309" spans="1:14" x14ac:dyDescent="0.25">
      <c r="A309" s="5"/>
      <c r="B309" s="5"/>
      <c r="C309" s="22"/>
      <c r="D309" s="22"/>
      <c r="E309" s="22"/>
      <c r="F309" s="22"/>
      <c r="G309" s="22"/>
      <c r="H309" s="22"/>
      <c r="I309" s="22"/>
      <c r="J309" s="22"/>
      <c r="K309" s="22"/>
      <c r="L309" s="22"/>
      <c r="M309" s="22"/>
      <c r="N309" s="22"/>
    </row>
    <row r="310" spans="1:14" x14ac:dyDescent="0.25">
      <c r="A310" s="5"/>
      <c r="B310" s="5"/>
      <c r="C310" s="22"/>
      <c r="D310" s="22"/>
      <c r="E310" s="22"/>
      <c r="F310" s="22"/>
      <c r="G310" s="22"/>
      <c r="H310" s="22"/>
      <c r="I310" s="22"/>
      <c r="J310" s="22"/>
      <c r="K310" s="22"/>
      <c r="L310" s="22"/>
      <c r="M310" s="22"/>
      <c r="N310" s="22"/>
    </row>
    <row r="311" spans="1:14" x14ac:dyDescent="0.25">
      <c r="A311" s="5"/>
      <c r="B311" s="5"/>
      <c r="C311" s="22"/>
      <c r="D311" s="22"/>
      <c r="E311" s="22"/>
      <c r="F311" s="22"/>
      <c r="G311" s="22"/>
      <c r="H311" s="22"/>
      <c r="I311" s="22"/>
      <c r="J311" s="22"/>
      <c r="K311" s="22"/>
      <c r="L311" s="22"/>
      <c r="M311" s="22"/>
      <c r="N311" s="22"/>
    </row>
    <row r="312" spans="1:14" x14ac:dyDescent="0.25">
      <c r="A312" s="5"/>
      <c r="B312" s="5"/>
      <c r="C312" s="22"/>
      <c r="D312" s="22"/>
      <c r="E312" s="22"/>
      <c r="F312" s="22"/>
      <c r="G312" s="22"/>
      <c r="H312" s="22"/>
      <c r="I312" s="22"/>
      <c r="J312" s="22"/>
      <c r="K312" s="22"/>
      <c r="L312" s="22"/>
      <c r="M312" s="22"/>
      <c r="N312" s="22"/>
    </row>
    <row r="313" spans="1:14" x14ac:dyDescent="0.25">
      <c r="A313" s="5"/>
      <c r="B313" s="5"/>
      <c r="C313" s="22"/>
      <c r="D313" s="22"/>
      <c r="E313" s="22"/>
      <c r="F313" s="22"/>
      <c r="G313" s="22"/>
      <c r="H313" s="22"/>
      <c r="I313" s="22"/>
      <c r="J313" s="22"/>
      <c r="K313" s="22"/>
      <c r="L313" s="22"/>
      <c r="M313" s="22"/>
      <c r="N313" s="22"/>
    </row>
    <row r="314" spans="1:14" x14ac:dyDescent="0.25">
      <c r="A314" s="5"/>
      <c r="B314" s="5"/>
      <c r="C314" s="22"/>
      <c r="D314" s="22"/>
      <c r="E314" s="22"/>
      <c r="F314" s="22"/>
      <c r="G314" s="22"/>
      <c r="H314" s="22"/>
      <c r="I314" s="22"/>
      <c r="J314" s="22"/>
      <c r="K314" s="22"/>
      <c r="L314" s="22"/>
      <c r="M314" s="22"/>
      <c r="N314" s="22"/>
    </row>
    <row r="315" spans="1:14" x14ac:dyDescent="0.25">
      <c r="A315" s="5"/>
      <c r="B315" s="5"/>
      <c r="C315" s="22"/>
      <c r="D315" s="22"/>
      <c r="E315" s="22"/>
      <c r="F315" s="22"/>
      <c r="G315" s="22"/>
      <c r="H315" s="22"/>
      <c r="I315" s="22"/>
      <c r="J315" s="22"/>
      <c r="K315" s="22"/>
      <c r="L315" s="22"/>
      <c r="M315" s="22"/>
      <c r="N315" s="22"/>
    </row>
    <row r="316" spans="1:14" x14ac:dyDescent="0.25">
      <c r="A316" s="5"/>
      <c r="B316" s="5"/>
      <c r="C316" s="22"/>
      <c r="D316" s="22"/>
      <c r="E316" s="22"/>
      <c r="F316" s="22"/>
      <c r="G316" s="22"/>
      <c r="H316" s="22"/>
      <c r="I316" s="22"/>
      <c r="J316" s="22"/>
      <c r="K316" s="22"/>
      <c r="L316" s="22"/>
      <c r="M316" s="22"/>
      <c r="N316" s="22"/>
    </row>
    <row r="317" spans="1:14" x14ac:dyDescent="0.25">
      <c r="A317" s="5"/>
      <c r="B317" s="5"/>
      <c r="C317" s="22"/>
      <c r="D317" s="22"/>
      <c r="E317" s="22"/>
      <c r="F317" s="22"/>
      <c r="G317" s="22"/>
      <c r="H317" s="22"/>
      <c r="I317" s="22"/>
      <c r="J317" s="22"/>
      <c r="K317" s="22"/>
      <c r="L317" s="22"/>
      <c r="M317" s="22"/>
      <c r="N317" s="22"/>
    </row>
    <row r="318" spans="1:14" x14ac:dyDescent="0.25">
      <c r="A318" s="5"/>
      <c r="B318" s="5"/>
      <c r="C318" s="22"/>
      <c r="D318" s="22"/>
      <c r="E318" s="22"/>
      <c r="F318" s="22"/>
      <c r="G318" s="22"/>
      <c r="H318" s="22"/>
      <c r="I318" s="22"/>
      <c r="J318" s="22"/>
      <c r="K318" s="22"/>
      <c r="L318" s="22"/>
      <c r="M318" s="22"/>
      <c r="N318" s="22"/>
    </row>
    <row r="319" spans="1:14" x14ac:dyDescent="0.25">
      <c r="A319" s="5"/>
      <c r="B319" s="5"/>
      <c r="C319" s="22"/>
      <c r="D319" s="22"/>
      <c r="E319" s="22"/>
      <c r="F319" s="22"/>
      <c r="G319" s="22"/>
      <c r="H319" s="22"/>
      <c r="I319" s="22"/>
      <c r="J319" s="22"/>
      <c r="K319" s="22"/>
      <c r="L319" s="22"/>
      <c r="M319" s="22"/>
      <c r="N319" s="22"/>
    </row>
    <row r="320" spans="1:14" x14ac:dyDescent="0.25">
      <c r="A320" s="5"/>
      <c r="B320" s="5"/>
      <c r="C320" s="22"/>
      <c r="D320" s="22"/>
      <c r="E320" s="22"/>
      <c r="F320" s="22"/>
      <c r="G320" s="22"/>
      <c r="H320" s="22"/>
      <c r="I320" s="22"/>
      <c r="J320" s="22"/>
      <c r="K320" s="22"/>
      <c r="L320" s="22"/>
      <c r="M320" s="22"/>
      <c r="N320" s="22"/>
    </row>
    <row r="321" spans="1:14" x14ac:dyDescent="0.25">
      <c r="A321" s="5"/>
      <c r="B321" s="5"/>
      <c r="C321" s="22"/>
      <c r="D321" s="22"/>
      <c r="E321" s="22"/>
      <c r="F321" s="22"/>
      <c r="G321" s="22"/>
      <c r="H321" s="22"/>
      <c r="I321" s="22"/>
      <c r="J321" s="22"/>
      <c r="K321" s="22"/>
      <c r="L321" s="22"/>
      <c r="M321" s="22"/>
      <c r="N321" s="22"/>
    </row>
    <row r="322" spans="1:14" x14ac:dyDescent="0.25">
      <c r="A322" s="5"/>
      <c r="B322" s="5"/>
      <c r="C322" s="22"/>
      <c r="D322" s="22"/>
      <c r="E322" s="22"/>
      <c r="F322" s="22"/>
      <c r="G322" s="22"/>
      <c r="H322" s="22"/>
      <c r="I322" s="22"/>
      <c r="J322" s="22"/>
      <c r="K322" s="22"/>
      <c r="L322" s="22"/>
      <c r="M322" s="22"/>
      <c r="N322" s="22"/>
    </row>
    <row r="323" spans="1:14" x14ac:dyDescent="0.25">
      <c r="A323" s="5"/>
      <c r="B323" s="5"/>
      <c r="C323" s="22"/>
      <c r="D323" s="22"/>
      <c r="E323" s="22"/>
      <c r="F323" s="22"/>
      <c r="G323" s="22"/>
      <c r="H323" s="22"/>
      <c r="I323" s="22"/>
      <c r="J323" s="22"/>
      <c r="K323" s="22"/>
      <c r="L323" s="22"/>
      <c r="M323" s="22"/>
      <c r="N323" s="22"/>
    </row>
    <row r="324" spans="1:14" x14ac:dyDescent="0.25">
      <c r="A324" s="5"/>
      <c r="B324" s="5"/>
      <c r="C324" s="22"/>
      <c r="D324" s="22"/>
      <c r="E324" s="22"/>
      <c r="F324" s="22"/>
      <c r="G324" s="22"/>
      <c r="H324" s="22"/>
      <c r="I324" s="22"/>
      <c r="J324" s="22"/>
      <c r="K324" s="22"/>
      <c r="L324" s="22"/>
      <c r="M324" s="22"/>
      <c r="N324" s="22"/>
    </row>
    <row r="325" spans="1:14" x14ac:dyDescent="0.25">
      <c r="A325" s="5"/>
      <c r="B325" s="5"/>
      <c r="C325" s="22"/>
      <c r="D325" s="22"/>
      <c r="E325" s="22"/>
      <c r="F325" s="22"/>
      <c r="G325" s="22"/>
      <c r="H325" s="22"/>
      <c r="I325" s="22"/>
      <c r="J325" s="22"/>
      <c r="K325" s="22"/>
      <c r="L325" s="22"/>
      <c r="M325" s="22"/>
      <c r="N325" s="22"/>
    </row>
    <row r="326" spans="1:14" x14ac:dyDescent="0.25">
      <c r="A326" s="5"/>
      <c r="B326" s="5"/>
      <c r="C326" s="22"/>
      <c r="D326" s="22"/>
      <c r="E326" s="22"/>
      <c r="F326" s="22"/>
      <c r="G326" s="22"/>
      <c r="H326" s="22"/>
      <c r="I326" s="22"/>
      <c r="J326" s="22"/>
      <c r="K326" s="22"/>
      <c r="L326" s="22"/>
      <c r="M326" s="22"/>
      <c r="N326" s="22"/>
    </row>
    <row r="327" spans="1:14" x14ac:dyDescent="0.25">
      <c r="A327" s="5"/>
      <c r="B327" s="5"/>
      <c r="C327" s="22"/>
      <c r="D327" s="22"/>
      <c r="E327" s="22"/>
      <c r="F327" s="22"/>
      <c r="G327" s="22"/>
      <c r="H327" s="22"/>
      <c r="I327" s="22"/>
      <c r="J327" s="22"/>
      <c r="K327" s="22"/>
      <c r="L327" s="22"/>
      <c r="M327" s="22"/>
      <c r="N327" s="22"/>
    </row>
    <row r="328" spans="1:14" x14ac:dyDescent="0.25">
      <c r="A328" s="5"/>
      <c r="B328" s="5"/>
      <c r="C328" s="22"/>
      <c r="D328" s="22"/>
      <c r="E328" s="22"/>
      <c r="F328" s="22"/>
      <c r="G328" s="22"/>
      <c r="H328" s="22"/>
      <c r="I328" s="22"/>
      <c r="J328" s="22"/>
      <c r="K328" s="22"/>
      <c r="L328" s="22"/>
      <c r="M328" s="22"/>
      <c r="N328" s="22"/>
    </row>
    <row r="329" spans="1:14" x14ac:dyDescent="0.25">
      <c r="A329" s="5"/>
      <c r="B329" s="5"/>
      <c r="C329" s="22"/>
      <c r="D329" s="22"/>
      <c r="E329" s="22"/>
      <c r="F329" s="22"/>
      <c r="G329" s="22"/>
      <c r="H329" s="22"/>
      <c r="I329" s="22"/>
      <c r="J329" s="22"/>
      <c r="K329" s="22"/>
      <c r="L329" s="22"/>
      <c r="M329" s="22"/>
      <c r="N329" s="22"/>
    </row>
    <row r="330" spans="1:14" x14ac:dyDescent="0.25">
      <c r="A330" s="5"/>
      <c r="B330" s="5"/>
      <c r="C330" s="22"/>
      <c r="D330" s="22"/>
      <c r="E330" s="22"/>
      <c r="F330" s="22"/>
      <c r="G330" s="22"/>
      <c r="H330" s="22"/>
      <c r="I330" s="22"/>
      <c r="J330" s="22"/>
      <c r="K330" s="22"/>
      <c r="L330" s="22"/>
      <c r="M330" s="22"/>
      <c r="N330" s="22"/>
    </row>
    <row r="331" spans="1:14" x14ac:dyDescent="0.25">
      <c r="A331" s="5"/>
      <c r="B331" s="5"/>
      <c r="C331" s="22"/>
      <c r="D331" s="22"/>
      <c r="E331" s="22"/>
      <c r="F331" s="22"/>
      <c r="G331" s="22"/>
      <c r="H331" s="22"/>
      <c r="I331" s="22"/>
      <c r="J331" s="22"/>
      <c r="K331" s="22"/>
      <c r="L331" s="22"/>
      <c r="M331" s="22"/>
      <c r="N331" s="22"/>
    </row>
    <row r="332" spans="1:14" x14ac:dyDescent="0.25">
      <c r="A332" s="5"/>
      <c r="B332" s="5"/>
      <c r="C332" s="22"/>
      <c r="D332" s="22"/>
      <c r="E332" s="22"/>
      <c r="F332" s="22"/>
      <c r="G332" s="22"/>
      <c r="H332" s="22"/>
      <c r="I332" s="22"/>
      <c r="J332" s="22"/>
      <c r="K332" s="22"/>
      <c r="L332" s="22"/>
      <c r="M332" s="22"/>
      <c r="N332" s="22"/>
    </row>
  </sheetData>
  <mergeCells count="306">
    <mergeCell ref="A104:N104"/>
    <mergeCell ref="A185:B185"/>
    <mergeCell ref="B296:N296"/>
    <mergeCell ref="A297:N297"/>
    <mergeCell ref="A298:N298"/>
    <mergeCell ref="A299:B299"/>
    <mergeCell ref="A300:B300"/>
    <mergeCell ref="A62:B62"/>
    <mergeCell ref="A85:B85"/>
    <mergeCell ref="A86:B86"/>
    <mergeCell ref="A41:N41"/>
    <mergeCell ref="A42:N42"/>
    <mergeCell ref="A45:B45"/>
    <mergeCell ref="A46:B46"/>
    <mergeCell ref="A70:B70"/>
    <mergeCell ref="A71:B71"/>
    <mergeCell ref="A77:N77"/>
    <mergeCell ref="A59:N59"/>
    <mergeCell ref="A60:B60"/>
    <mergeCell ref="A61:B61"/>
    <mergeCell ref="A64:N64"/>
    <mergeCell ref="A54:B54"/>
    <mergeCell ref="A56:N56"/>
    <mergeCell ref="A52:B52"/>
    <mergeCell ref="A57:B57"/>
    <mergeCell ref="A67:B67"/>
    <mergeCell ref="A229:N229"/>
    <mergeCell ref="A244:N244"/>
    <mergeCell ref="A272:N272"/>
    <mergeCell ref="A284:N284"/>
    <mergeCell ref="A149:N149"/>
    <mergeCell ref="A160:B160"/>
    <mergeCell ref="A205:N205"/>
    <mergeCell ref="A210:B210"/>
    <mergeCell ref="A241:B241"/>
    <mergeCell ref="A154:N154"/>
    <mergeCell ref="A173:B173"/>
    <mergeCell ref="A177:N177"/>
    <mergeCell ref="A176:N176"/>
    <mergeCell ref="A178:B178"/>
    <mergeCell ref="A179:B179"/>
    <mergeCell ref="A180:N180"/>
    <mergeCell ref="A238:B238"/>
    <mergeCell ref="A240:B240"/>
    <mergeCell ref="A164:N164"/>
    <mergeCell ref="A167:N167"/>
    <mergeCell ref="A152:B152"/>
    <mergeCell ref="A198:B198"/>
    <mergeCell ref="A233:N233"/>
    <mergeCell ref="A170:N170"/>
    <mergeCell ref="A219:N219"/>
    <mergeCell ref="A163:B163"/>
    <mergeCell ref="A165:B165"/>
    <mergeCell ref="A166:B166"/>
    <mergeCell ref="A197:B197"/>
    <mergeCell ref="A200:N200"/>
    <mergeCell ref="A201:N201"/>
    <mergeCell ref="A202:B202"/>
    <mergeCell ref="A203:B203"/>
    <mergeCell ref="A204:N204"/>
    <mergeCell ref="A211:B211"/>
    <mergeCell ref="A217:B217"/>
    <mergeCell ref="A193:B193"/>
    <mergeCell ref="A192:B192"/>
    <mergeCell ref="A191:N191"/>
    <mergeCell ref="B199:N199"/>
    <mergeCell ref="A196:B196"/>
    <mergeCell ref="A115:B115"/>
    <mergeCell ref="A78:N78"/>
    <mergeCell ref="A118:N118"/>
    <mergeCell ref="A140:B140"/>
    <mergeCell ref="A116:B116"/>
    <mergeCell ref="A162:B162"/>
    <mergeCell ref="A141:N141"/>
    <mergeCell ref="A161:N161"/>
    <mergeCell ref="A98:B98"/>
    <mergeCell ref="A114:B114"/>
    <mergeCell ref="A112:N112"/>
    <mergeCell ref="A113:B113"/>
    <mergeCell ref="A153:B153"/>
    <mergeCell ref="A150:N150"/>
    <mergeCell ref="A151:B151"/>
    <mergeCell ref="A142:B142"/>
    <mergeCell ref="A143:B143"/>
    <mergeCell ref="A87:N87"/>
    <mergeCell ref="A88:B88"/>
    <mergeCell ref="A89:B89"/>
    <mergeCell ref="A100:N100"/>
    <mergeCell ref="A101:B101"/>
    <mergeCell ref="A102:B102"/>
    <mergeCell ref="A103:B103"/>
    <mergeCell ref="A267:B267"/>
    <mergeCell ref="A268:B268"/>
    <mergeCell ref="A286:B286"/>
    <mergeCell ref="E2:K2"/>
    <mergeCell ref="A139:B139"/>
    <mergeCell ref="A133:B133"/>
    <mergeCell ref="A134:B134"/>
    <mergeCell ref="A135:B135"/>
    <mergeCell ref="B95:N95"/>
    <mergeCell ref="A107:B107"/>
    <mergeCell ref="A99:B99"/>
    <mergeCell ref="A119:N119"/>
    <mergeCell ref="A122:N122"/>
    <mergeCell ref="A125:N125"/>
    <mergeCell ref="A80:B80"/>
    <mergeCell ref="A111:B111"/>
    <mergeCell ref="A81:N81"/>
    <mergeCell ref="A21:B21"/>
    <mergeCell ref="A22:B22"/>
    <mergeCell ref="A24:B24"/>
    <mergeCell ref="A50:N50"/>
    <mergeCell ref="A93:B93"/>
    <mergeCell ref="A96:N96"/>
    <mergeCell ref="L3:N3"/>
    <mergeCell ref="B6:N6"/>
    <mergeCell ref="A16:N16"/>
    <mergeCell ref="A278:B278"/>
    <mergeCell ref="A279:B279"/>
    <mergeCell ref="A280:B280"/>
    <mergeCell ref="A262:N262"/>
    <mergeCell ref="A295:B295"/>
    <mergeCell ref="A301:B301"/>
    <mergeCell ref="A293:B293"/>
    <mergeCell ref="A294:B294"/>
    <mergeCell ref="A292:N292"/>
    <mergeCell ref="A291:B291"/>
    <mergeCell ref="A290:B290"/>
    <mergeCell ref="A289:N289"/>
    <mergeCell ref="A288:B288"/>
    <mergeCell ref="A266:B266"/>
    <mergeCell ref="A287:B287"/>
    <mergeCell ref="A263:B263"/>
    <mergeCell ref="A264:B264"/>
    <mergeCell ref="A265:N265"/>
    <mergeCell ref="B271:N271"/>
    <mergeCell ref="A273:N273"/>
    <mergeCell ref="A269:B269"/>
    <mergeCell ref="A32:N32"/>
    <mergeCell ref="A49:B49"/>
    <mergeCell ref="A53:N53"/>
    <mergeCell ref="A1:N1"/>
    <mergeCell ref="A275:B275"/>
    <mergeCell ref="B148:N148"/>
    <mergeCell ref="A155:N155"/>
    <mergeCell ref="A158:N158"/>
    <mergeCell ref="A188:N188"/>
    <mergeCell ref="A171:B171"/>
    <mergeCell ref="A172:B172"/>
    <mergeCell ref="A174:B174"/>
    <mergeCell ref="A182:B182"/>
    <mergeCell ref="A183:B183"/>
    <mergeCell ref="A156:B156"/>
    <mergeCell ref="A157:B157"/>
    <mergeCell ref="A184:N184"/>
    <mergeCell ref="B175:N175"/>
    <mergeCell ref="A168:B168"/>
    <mergeCell ref="A169:B169"/>
    <mergeCell ref="A181:N181"/>
    <mergeCell ref="A227:B227"/>
    <mergeCell ref="A127:B127"/>
    <mergeCell ref="A128:B128"/>
    <mergeCell ref="A261:B261"/>
    <mergeCell ref="A274:B274"/>
    <mergeCell ref="A239:N239"/>
    <mergeCell ref="A29:N29"/>
    <mergeCell ref="A82:B82"/>
    <mergeCell ref="A83:B83"/>
    <mergeCell ref="A55:B55"/>
    <mergeCell ref="F3:H3"/>
    <mergeCell ref="I3:K3"/>
    <mergeCell ref="C3:C4"/>
    <mergeCell ref="A3:A4"/>
    <mergeCell ref="B3:B4"/>
    <mergeCell ref="D3:D4"/>
    <mergeCell ref="E3:E4"/>
    <mergeCell ref="A28:B28"/>
    <mergeCell ref="A31:B31"/>
    <mergeCell ref="A33:B33"/>
    <mergeCell ref="A34:B34"/>
    <mergeCell ref="A73:B73"/>
    <mergeCell ref="A74:B74"/>
    <mergeCell ref="A75:B75"/>
    <mergeCell ref="A30:B30"/>
    <mergeCell ref="A44:B44"/>
    <mergeCell ref="A72:N72"/>
    <mergeCell ref="A257:B257"/>
    <mergeCell ref="A255:B255"/>
    <mergeCell ref="A109:B109"/>
    <mergeCell ref="A285:N285"/>
    <mergeCell ref="B283:N283"/>
    <mergeCell ref="A282:B282"/>
    <mergeCell ref="A216:B216"/>
    <mergeCell ref="A206:B206"/>
    <mergeCell ref="A194:N194"/>
    <mergeCell ref="A209:B209"/>
    <mergeCell ref="A207:B207"/>
    <mergeCell ref="A208:N208"/>
    <mergeCell ref="A230:N230"/>
    <mergeCell ref="A212:B212"/>
    <mergeCell ref="A218:B218"/>
    <mergeCell ref="B213:N213"/>
    <mergeCell ref="A215:N215"/>
    <mergeCell ref="A221:B221"/>
    <mergeCell ref="A276:N276"/>
    <mergeCell ref="A277:B277"/>
    <mergeCell ref="A281:B281"/>
    <mergeCell ref="A251:N251"/>
    <mergeCell ref="A250:B250"/>
    <mergeCell ref="A260:B260"/>
    <mergeCell ref="A36:B36"/>
    <mergeCell ref="A222:B222"/>
    <mergeCell ref="A51:B51"/>
    <mergeCell ref="A270:B270"/>
    <mergeCell ref="A258:B258"/>
    <mergeCell ref="A186:B186"/>
    <mergeCell ref="A47:N47"/>
    <mergeCell ref="A48:B48"/>
    <mergeCell ref="A242:B242"/>
    <mergeCell ref="A232:B232"/>
    <mergeCell ref="A235:B235"/>
    <mergeCell ref="A236:N236"/>
    <mergeCell ref="B223:N223"/>
    <mergeCell ref="A226:B226"/>
    <mergeCell ref="A225:N225"/>
    <mergeCell ref="A79:B79"/>
    <mergeCell ref="A58:B58"/>
    <mergeCell ref="A253:B253"/>
    <mergeCell ref="A246:B246"/>
    <mergeCell ref="B228:N228"/>
    <mergeCell ref="A254:N254"/>
    <mergeCell ref="A256:B256"/>
    <mergeCell ref="A84:N84"/>
    <mergeCell ref="A247:B247"/>
    <mergeCell ref="A68:B68"/>
    <mergeCell ref="A76:B76"/>
    <mergeCell ref="A69:N69"/>
    <mergeCell ref="A35:N35"/>
    <mergeCell ref="A252:B252"/>
    <mergeCell ref="A237:B237"/>
    <mergeCell ref="B40:N40"/>
    <mergeCell ref="A231:B231"/>
    <mergeCell ref="A259:N259"/>
    <mergeCell ref="A121:B121"/>
    <mergeCell ref="A123:B123"/>
    <mergeCell ref="A124:B124"/>
    <mergeCell ref="A110:B110"/>
    <mergeCell ref="A108:N108"/>
    <mergeCell ref="A144:B144"/>
    <mergeCell ref="A137:B137"/>
    <mergeCell ref="A132:B132"/>
    <mergeCell ref="A224:N224"/>
    <mergeCell ref="A159:B159"/>
    <mergeCell ref="A130:N130"/>
    <mergeCell ref="A214:N214"/>
    <mergeCell ref="A189:B189"/>
    <mergeCell ref="A190:B190"/>
    <mergeCell ref="A147:B147"/>
    <mergeCell ref="A97:N97"/>
    <mergeCell ref="A7:N7"/>
    <mergeCell ref="A8:N8"/>
    <mergeCell ref="A11:N11"/>
    <mergeCell ref="A9:B9"/>
    <mergeCell ref="A27:B27"/>
    <mergeCell ref="A20:B20"/>
    <mergeCell ref="A13:B13"/>
    <mergeCell ref="A12:B12"/>
    <mergeCell ref="A25:B25"/>
    <mergeCell ref="A18:B18"/>
    <mergeCell ref="A17:B17"/>
    <mergeCell ref="A10:B10"/>
    <mergeCell ref="A14:B14"/>
    <mergeCell ref="A15:N15"/>
    <mergeCell ref="A19:N19"/>
    <mergeCell ref="A23:N23"/>
    <mergeCell ref="A26:N26"/>
    <mergeCell ref="A39:B39"/>
    <mergeCell ref="A37:B37"/>
    <mergeCell ref="A38:B38"/>
    <mergeCell ref="B63:N63"/>
    <mergeCell ref="A65:N65"/>
    <mergeCell ref="A66:B66"/>
    <mergeCell ref="A249:B249"/>
    <mergeCell ref="A43:B43"/>
    <mergeCell ref="B243:N243"/>
    <mergeCell ref="A245:N245"/>
    <mergeCell ref="A234:B234"/>
    <mergeCell ref="A94:B94"/>
    <mergeCell ref="A105:N105"/>
    <mergeCell ref="A120:B120"/>
    <mergeCell ref="A126:B126"/>
    <mergeCell ref="B129:N129"/>
    <mergeCell ref="A131:N131"/>
    <mergeCell ref="A136:B136"/>
    <mergeCell ref="A106:B106"/>
    <mergeCell ref="B117:N117"/>
    <mergeCell ref="A145:B145"/>
    <mergeCell ref="A146:B146"/>
    <mergeCell ref="A138:N138"/>
    <mergeCell ref="A90:N90"/>
    <mergeCell ref="A91:B91"/>
    <mergeCell ref="A92:B92"/>
    <mergeCell ref="A220:B220"/>
    <mergeCell ref="A248:N248"/>
    <mergeCell ref="A187:B187"/>
    <mergeCell ref="A195:B195"/>
  </mergeCells>
  <pageMargins left="0.47244094488188981" right="0.31496062992125984" top="0.43307086614173229" bottom="0.35433070866141736" header="0.31496062992125984" footer="0.31496062992125984"/>
  <pageSetup paperSize="9" scale="64" fitToHeight="0" orientation="landscape" r:id="rId1"/>
  <rowBreaks count="7" manualBreakCount="7">
    <brk id="39" max="13" man="1"/>
    <brk id="76" max="13" man="1"/>
    <brk id="119" max="13" man="1"/>
    <brk id="153" max="13" man="1"/>
    <brk id="190" max="13" man="1"/>
    <brk id="227" max="13" man="1"/>
    <brk id="264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Matyshova</dc:creator>
  <cp:lastModifiedBy>Matyashova</cp:lastModifiedBy>
  <cp:lastPrinted>2025-04-10T06:25:18Z</cp:lastPrinted>
  <dcterms:created xsi:type="dcterms:W3CDTF">2016-11-22T06:59:06Z</dcterms:created>
  <dcterms:modified xsi:type="dcterms:W3CDTF">2025-05-06T14:20:20Z</dcterms:modified>
</cp:coreProperties>
</file>