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Лист1!$A$1:$O$329</definedName>
  </definedNames>
  <calcPr calcId="144525" iterate="1"/>
</workbook>
</file>

<file path=xl/calcChain.xml><?xml version="1.0" encoding="utf-8"?>
<calcChain xmlns="http://schemas.openxmlformats.org/spreadsheetml/2006/main">
  <c r="H65" i="1" l="1"/>
  <c r="N85" i="1" l="1"/>
  <c r="H64" i="1" l="1"/>
  <c r="M83" i="1" l="1"/>
  <c r="L83" i="1"/>
  <c r="N82" i="1"/>
  <c r="D82" i="1"/>
  <c r="C82" i="1"/>
  <c r="E82" i="1" l="1"/>
  <c r="M60" i="1"/>
  <c r="L60" i="1"/>
  <c r="D59" i="1"/>
  <c r="C59" i="1"/>
  <c r="N188" i="1" l="1"/>
  <c r="H167" i="1"/>
  <c r="K167" i="1"/>
  <c r="H164" i="1"/>
  <c r="J60" i="1" l="1"/>
  <c r="I60" i="1"/>
  <c r="G60" i="1"/>
  <c r="F60" i="1"/>
  <c r="D58" i="1"/>
  <c r="D60" i="1" s="1"/>
  <c r="C58" i="1"/>
  <c r="C60" i="1" s="1"/>
  <c r="N252" i="1" l="1"/>
  <c r="N65" i="1"/>
  <c r="N64" i="1"/>
  <c r="K320" i="1" l="1"/>
  <c r="N198" i="1" l="1"/>
  <c r="H36" i="1"/>
  <c r="K64" i="1" l="1"/>
  <c r="H27" i="1" l="1"/>
  <c r="K27" i="1"/>
  <c r="K189" i="1" l="1"/>
  <c r="N324" i="1" l="1"/>
  <c r="N325" i="1"/>
  <c r="N323" i="1"/>
  <c r="N259" i="1"/>
  <c r="K72" i="1" l="1"/>
  <c r="M13" i="1" l="1"/>
  <c r="L13" i="1"/>
  <c r="J13" i="1"/>
  <c r="I13" i="1"/>
  <c r="G13" i="1"/>
  <c r="F13" i="1"/>
  <c r="D12" i="1"/>
  <c r="C12" i="1"/>
  <c r="N12" i="1"/>
  <c r="E12" i="1" l="1"/>
  <c r="N274" i="1"/>
  <c r="N268" i="1"/>
  <c r="C324" i="1" l="1"/>
  <c r="D324" i="1"/>
  <c r="C325" i="1"/>
  <c r="D325" i="1"/>
  <c r="C326" i="1"/>
  <c r="D326" i="1"/>
  <c r="D323" i="1"/>
  <c r="C323" i="1"/>
  <c r="M327" i="1"/>
  <c r="L327" i="1"/>
  <c r="J327" i="1"/>
  <c r="I327" i="1"/>
  <c r="G327" i="1"/>
  <c r="F327" i="1"/>
  <c r="J321" i="1"/>
  <c r="I321" i="1"/>
  <c r="G321" i="1"/>
  <c r="F321" i="1"/>
  <c r="D320" i="1"/>
  <c r="C320" i="1"/>
  <c r="C321" i="1" s="1"/>
  <c r="M318" i="1"/>
  <c r="L318" i="1"/>
  <c r="J318" i="1"/>
  <c r="I318" i="1"/>
  <c r="G318" i="1"/>
  <c r="F318" i="1"/>
  <c r="N317" i="1"/>
  <c r="D317" i="1"/>
  <c r="C317" i="1"/>
  <c r="C318" i="1" s="1"/>
  <c r="M315" i="1"/>
  <c r="L315" i="1"/>
  <c r="J315" i="1"/>
  <c r="I315" i="1"/>
  <c r="G315" i="1"/>
  <c r="F315" i="1"/>
  <c r="N314" i="1"/>
  <c r="D314" i="1"/>
  <c r="D315" i="1" s="1"/>
  <c r="C314" i="1"/>
  <c r="C315" i="1" s="1"/>
  <c r="F328" i="1" l="1"/>
  <c r="D321" i="1"/>
  <c r="E321" i="1" s="1"/>
  <c r="E320" i="1"/>
  <c r="K321" i="1"/>
  <c r="G328" i="1"/>
  <c r="I328" i="1"/>
  <c r="L328" i="1"/>
  <c r="E317" i="1"/>
  <c r="N318" i="1"/>
  <c r="N327" i="1"/>
  <c r="M328" i="1"/>
  <c r="J328" i="1"/>
  <c r="E323" i="1"/>
  <c r="E324" i="1"/>
  <c r="N315" i="1"/>
  <c r="C327" i="1"/>
  <c r="C328" i="1" s="1"/>
  <c r="E325" i="1"/>
  <c r="D327" i="1"/>
  <c r="D318" i="1"/>
  <c r="E318" i="1" s="1"/>
  <c r="E315" i="1"/>
  <c r="E314" i="1"/>
  <c r="N328" i="1" l="1"/>
  <c r="D328" i="1"/>
  <c r="E328" i="1" s="1"/>
  <c r="E327" i="1"/>
  <c r="F168" i="1"/>
  <c r="L260" i="1" l="1"/>
  <c r="M260" i="1"/>
  <c r="F260" i="1"/>
  <c r="G260" i="1"/>
  <c r="M266" i="1"/>
  <c r="L266" i="1"/>
  <c r="N265" i="1"/>
  <c r="D265" i="1"/>
  <c r="C265" i="1"/>
  <c r="N260" i="1" l="1"/>
  <c r="F278" i="1"/>
  <c r="G278" i="1"/>
  <c r="H278" i="1"/>
  <c r="I278" i="1"/>
  <c r="J278" i="1"/>
  <c r="K278" i="1"/>
  <c r="L278" i="1"/>
  <c r="M278" i="1"/>
  <c r="F275" i="1"/>
  <c r="G275" i="1"/>
  <c r="H275" i="1"/>
  <c r="I275" i="1"/>
  <c r="J275" i="1"/>
  <c r="K275" i="1"/>
  <c r="L275" i="1"/>
  <c r="M275" i="1"/>
  <c r="N275" i="1" l="1"/>
  <c r="N277" i="1"/>
  <c r="N278" i="1" s="1"/>
  <c r="D277" i="1"/>
  <c r="D278" i="1" s="1"/>
  <c r="C277" i="1"/>
  <c r="C278" i="1" s="1"/>
  <c r="M116" i="1" l="1"/>
  <c r="F199" i="1" l="1"/>
  <c r="G199" i="1"/>
  <c r="H199" i="1"/>
  <c r="I199" i="1"/>
  <c r="J199" i="1"/>
  <c r="K199" i="1"/>
  <c r="L199" i="1"/>
  <c r="M199" i="1"/>
  <c r="F196" i="1"/>
  <c r="G196" i="1"/>
  <c r="H196" i="1"/>
  <c r="I196" i="1"/>
  <c r="J196" i="1"/>
  <c r="K196" i="1"/>
  <c r="L196" i="1"/>
  <c r="M196" i="1"/>
  <c r="D198" i="1"/>
  <c r="C198" i="1"/>
  <c r="C199" i="1" s="1"/>
  <c r="D199" i="1" l="1"/>
  <c r="E199" i="1" s="1"/>
  <c r="E198" i="1"/>
  <c r="N199" i="1"/>
  <c r="N196" i="1"/>
  <c r="M190" i="1"/>
  <c r="L190" i="1"/>
  <c r="J190" i="1"/>
  <c r="I190" i="1"/>
  <c r="C288" i="1"/>
  <c r="C289" i="1" s="1"/>
  <c r="D288" i="1"/>
  <c r="K288" i="1"/>
  <c r="F289" i="1"/>
  <c r="G289" i="1"/>
  <c r="I289" i="1"/>
  <c r="J289" i="1"/>
  <c r="L289" i="1"/>
  <c r="M289" i="1"/>
  <c r="C291" i="1"/>
  <c r="C292" i="1" s="1"/>
  <c r="D291" i="1"/>
  <c r="K291" i="1"/>
  <c r="D292" i="1"/>
  <c r="F292" i="1"/>
  <c r="G292" i="1"/>
  <c r="I292" i="1"/>
  <c r="J292" i="1"/>
  <c r="L292" i="1"/>
  <c r="M292" i="1"/>
  <c r="C294" i="1"/>
  <c r="C295" i="1" s="1"/>
  <c r="D294" i="1"/>
  <c r="K294" i="1"/>
  <c r="F295" i="1"/>
  <c r="G295" i="1"/>
  <c r="I295" i="1"/>
  <c r="J295" i="1"/>
  <c r="L295" i="1"/>
  <c r="M295" i="1"/>
  <c r="C297" i="1"/>
  <c r="C298" i="1" s="1"/>
  <c r="D297" i="1"/>
  <c r="K297" i="1"/>
  <c r="D298" i="1"/>
  <c r="F298" i="1"/>
  <c r="G298" i="1"/>
  <c r="I298" i="1"/>
  <c r="J298" i="1"/>
  <c r="L298" i="1"/>
  <c r="M298" i="1"/>
  <c r="C300" i="1"/>
  <c r="C301" i="1" s="1"/>
  <c r="D300" i="1"/>
  <c r="K300" i="1"/>
  <c r="N300" i="1"/>
  <c r="F301" i="1"/>
  <c r="G301" i="1"/>
  <c r="I301" i="1"/>
  <c r="J301" i="1"/>
  <c r="L301" i="1"/>
  <c r="M301" i="1"/>
  <c r="C303" i="1"/>
  <c r="D303" i="1"/>
  <c r="D304" i="1" s="1"/>
  <c r="N303" i="1"/>
  <c r="F304" i="1"/>
  <c r="G304" i="1"/>
  <c r="I304" i="1"/>
  <c r="J304" i="1"/>
  <c r="L304" i="1"/>
  <c r="M304" i="1"/>
  <c r="C306" i="1"/>
  <c r="C307" i="1" s="1"/>
  <c r="D306" i="1"/>
  <c r="D307" i="1" s="1"/>
  <c r="N306" i="1"/>
  <c r="F307" i="1"/>
  <c r="G307" i="1"/>
  <c r="I307" i="1"/>
  <c r="J307" i="1"/>
  <c r="L307" i="1"/>
  <c r="M307" i="1"/>
  <c r="C309" i="1"/>
  <c r="C310" i="1" s="1"/>
  <c r="D309" i="1"/>
  <c r="D310" i="1" s="1"/>
  <c r="H309" i="1"/>
  <c r="K309" i="1"/>
  <c r="N309" i="1"/>
  <c r="F310" i="1"/>
  <c r="G310" i="1"/>
  <c r="I310" i="1"/>
  <c r="J310" i="1"/>
  <c r="L310" i="1"/>
  <c r="M310" i="1"/>
  <c r="G190" i="1"/>
  <c r="F190" i="1"/>
  <c r="M165" i="1"/>
  <c r="L165" i="1"/>
  <c r="J165" i="1"/>
  <c r="I165" i="1"/>
  <c r="G165" i="1"/>
  <c r="F165" i="1"/>
  <c r="H165" i="1" l="1"/>
  <c r="E297" i="1"/>
  <c r="E298" i="1"/>
  <c r="K310" i="1"/>
  <c r="H310" i="1"/>
  <c r="E300" i="1"/>
  <c r="K298" i="1"/>
  <c r="E288" i="1"/>
  <c r="L311" i="1"/>
  <c r="G311" i="1"/>
  <c r="E303" i="1"/>
  <c r="E294" i="1"/>
  <c r="K292" i="1"/>
  <c r="D289" i="1"/>
  <c r="E289" i="1" s="1"/>
  <c r="E310" i="1"/>
  <c r="J311" i="1"/>
  <c r="E309" i="1"/>
  <c r="I311" i="1"/>
  <c r="F311" i="1"/>
  <c r="E306" i="1"/>
  <c r="N304" i="1"/>
  <c r="C304" i="1"/>
  <c r="E304" i="1" s="1"/>
  <c r="K301" i="1"/>
  <c r="D301" i="1"/>
  <c r="E301" i="1" s="1"/>
  <c r="D295" i="1"/>
  <c r="E291" i="1"/>
  <c r="K289" i="1"/>
  <c r="E307" i="1"/>
  <c r="M311" i="1"/>
  <c r="N311" i="1" s="1"/>
  <c r="E292" i="1"/>
  <c r="N310" i="1"/>
  <c r="N307" i="1"/>
  <c r="N301" i="1"/>
  <c r="C311" i="1"/>
  <c r="K295" i="1"/>
  <c r="K190" i="1"/>
  <c r="N190" i="1"/>
  <c r="N165" i="1"/>
  <c r="K165" i="1"/>
  <c r="H311" i="1" l="1"/>
  <c r="K311" i="1"/>
  <c r="E295" i="1"/>
  <c r="D311" i="1"/>
  <c r="E311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63" i="1"/>
  <c r="N255" i="1"/>
  <c r="K252" i="1"/>
  <c r="N130" i="1"/>
  <c r="G83" i="1"/>
  <c r="F83" i="1"/>
  <c r="K52" i="1"/>
  <c r="I168" i="1" l="1"/>
  <c r="J9" i="1" l="1"/>
  <c r="K21" i="1" l="1"/>
  <c r="M95" i="1" l="1"/>
  <c r="L95" i="1"/>
  <c r="J95" i="1"/>
  <c r="I95" i="1"/>
  <c r="G95" i="1"/>
  <c r="F95" i="1"/>
  <c r="D94" i="1"/>
  <c r="D95" i="1" s="1"/>
  <c r="C94" i="1"/>
  <c r="C95" i="1" s="1"/>
  <c r="H11" i="1"/>
  <c r="H13" i="1" s="1"/>
  <c r="L40" i="1" l="1"/>
  <c r="M132" i="1" l="1"/>
  <c r="L132" i="1"/>
  <c r="J132" i="1"/>
  <c r="I132" i="1"/>
  <c r="G132" i="1"/>
  <c r="F132" i="1"/>
  <c r="M92" i="1"/>
  <c r="L92" i="1"/>
  <c r="J92" i="1"/>
  <c r="I92" i="1"/>
  <c r="G92" i="1"/>
  <c r="F92" i="1"/>
  <c r="N91" i="1"/>
  <c r="D91" i="1"/>
  <c r="D92" i="1" s="1"/>
  <c r="C91" i="1"/>
  <c r="N92" i="1" l="1"/>
  <c r="E91" i="1"/>
  <c r="C92" i="1"/>
  <c r="E92" i="1" s="1"/>
  <c r="H72" i="1"/>
  <c r="M332" i="1" l="1"/>
  <c r="L332" i="1"/>
  <c r="J332" i="1"/>
  <c r="I332" i="1"/>
  <c r="G332" i="1"/>
  <c r="F332" i="1"/>
  <c r="M335" i="1"/>
  <c r="L335" i="1"/>
  <c r="J335" i="1"/>
  <c r="I335" i="1"/>
  <c r="M338" i="1"/>
  <c r="L338" i="1"/>
  <c r="J338" i="1"/>
  <c r="I338" i="1"/>
  <c r="G338" i="1"/>
  <c r="F338" i="1"/>
  <c r="M337" i="1"/>
  <c r="L337" i="1"/>
  <c r="J337" i="1"/>
  <c r="I337" i="1"/>
  <c r="G337" i="1"/>
  <c r="F337" i="1"/>
  <c r="M336" i="1"/>
  <c r="L336" i="1"/>
  <c r="J336" i="1"/>
  <c r="I336" i="1"/>
  <c r="G336" i="1"/>
  <c r="F336" i="1"/>
  <c r="M333" i="1"/>
  <c r="L333" i="1"/>
  <c r="J333" i="1"/>
  <c r="I333" i="1"/>
  <c r="G333" i="1"/>
  <c r="F333" i="1"/>
  <c r="M334" i="1"/>
  <c r="L334" i="1"/>
  <c r="J334" i="1"/>
  <c r="I334" i="1"/>
  <c r="G334" i="1"/>
  <c r="F334" i="1"/>
  <c r="N50" i="1"/>
  <c r="M256" i="1"/>
  <c r="L256" i="1"/>
  <c r="J256" i="1"/>
  <c r="I256" i="1"/>
  <c r="G256" i="1"/>
  <c r="F256" i="1"/>
  <c r="D255" i="1"/>
  <c r="C255" i="1"/>
  <c r="C256" i="1" s="1"/>
  <c r="C189" i="1"/>
  <c r="C188" i="1"/>
  <c r="D88" i="1"/>
  <c r="D89" i="1" s="1"/>
  <c r="C88" i="1"/>
  <c r="C89" i="1" s="1"/>
  <c r="F89" i="1"/>
  <c r="G89" i="1"/>
  <c r="I89" i="1"/>
  <c r="J89" i="1"/>
  <c r="N88" i="1"/>
  <c r="M89" i="1"/>
  <c r="L89" i="1"/>
  <c r="L168" i="1"/>
  <c r="C190" i="1" l="1"/>
  <c r="D256" i="1"/>
  <c r="E256" i="1" s="1"/>
  <c r="E255" i="1"/>
  <c r="N256" i="1"/>
  <c r="H334" i="1"/>
  <c r="N334" i="1"/>
  <c r="K333" i="1"/>
  <c r="N333" i="1"/>
  <c r="H336" i="1"/>
  <c r="K336" i="1"/>
  <c r="N338" i="1"/>
  <c r="H332" i="1"/>
  <c r="K334" i="1"/>
  <c r="N336" i="1"/>
  <c r="N337" i="1"/>
  <c r="I339" i="1"/>
  <c r="K337" i="1"/>
  <c r="M339" i="1"/>
  <c r="L339" i="1"/>
  <c r="K332" i="1"/>
  <c r="N332" i="1"/>
  <c r="N335" i="1"/>
  <c r="K335" i="1"/>
  <c r="J339" i="1"/>
  <c r="N89" i="1"/>
  <c r="E88" i="1"/>
  <c r="E89" i="1"/>
  <c r="N105" i="1"/>
  <c r="M157" i="1"/>
  <c r="L157" i="1"/>
  <c r="N131" i="1"/>
  <c r="D42" i="1"/>
  <c r="N122" i="1"/>
  <c r="C43" i="1"/>
  <c r="D43" i="1"/>
  <c r="M76" i="1"/>
  <c r="K339" i="1" l="1"/>
  <c r="N339" i="1"/>
  <c r="J236" i="1"/>
  <c r="G123" i="1"/>
  <c r="F123" i="1"/>
  <c r="J123" i="1"/>
  <c r="I123" i="1"/>
  <c r="M123" i="1"/>
  <c r="D123" i="1" s="1"/>
  <c r="L123" i="1"/>
  <c r="C123" i="1" s="1"/>
  <c r="C122" i="1"/>
  <c r="D122" i="1"/>
  <c r="G335" i="1"/>
  <c r="F335" i="1"/>
  <c r="F339" i="1" s="1"/>
  <c r="J66" i="1"/>
  <c r="I66" i="1"/>
  <c r="M66" i="1"/>
  <c r="L66" i="1"/>
  <c r="C64" i="1"/>
  <c r="J168" i="1"/>
  <c r="K168" i="1" s="1"/>
  <c r="K15" i="1"/>
  <c r="N66" i="1" l="1"/>
  <c r="K66" i="1"/>
  <c r="H335" i="1"/>
  <c r="G339" i="1"/>
  <c r="H339" i="1" s="1"/>
  <c r="N109" i="1" l="1"/>
  <c r="N110" i="1" s="1"/>
  <c r="D109" i="1"/>
  <c r="C109" i="1"/>
  <c r="M110" i="1"/>
  <c r="L110" i="1"/>
  <c r="J110" i="1"/>
  <c r="I110" i="1"/>
  <c r="G110" i="1"/>
  <c r="F110" i="1"/>
  <c r="D268" i="1"/>
  <c r="C268" i="1"/>
  <c r="M269" i="1"/>
  <c r="L269" i="1"/>
  <c r="J269" i="1"/>
  <c r="I269" i="1"/>
  <c r="G269" i="1"/>
  <c r="F269" i="1"/>
  <c r="D55" i="1"/>
  <c r="D56" i="1" s="1"/>
  <c r="C55" i="1"/>
  <c r="C56" i="1" s="1"/>
  <c r="M56" i="1"/>
  <c r="L56" i="1"/>
  <c r="J56" i="1"/>
  <c r="I56" i="1"/>
  <c r="G56" i="1"/>
  <c r="F56" i="1"/>
  <c r="N55" i="1"/>
  <c r="M177" i="1"/>
  <c r="L177" i="1"/>
  <c r="L211" i="1"/>
  <c r="D207" i="1"/>
  <c r="C207" i="1"/>
  <c r="N207" i="1"/>
  <c r="M208" i="1"/>
  <c r="L208" i="1"/>
  <c r="J208" i="1"/>
  <c r="I208" i="1"/>
  <c r="G208" i="1"/>
  <c r="F208" i="1"/>
  <c r="C103" i="1"/>
  <c r="D99" i="1"/>
  <c r="D27" i="1"/>
  <c r="C27" i="1"/>
  <c r="N269" i="1" l="1"/>
  <c r="D269" i="1"/>
  <c r="E268" i="1"/>
  <c r="E109" i="1"/>
  <c r="C269" i="1"/>
  <c r="E55" i="1"/>
  <c r="N56" i="1"/>
  <c r="E56" i="1"/>
  <c r="E207" i="1"/>
  <c r="D181" i="1"/>
  <c r="D176" i="1"/>
  <c r="C176" i="1"/>
  <c r="E269" i="1" l="1"/>
  <c r="M236" i="1" l="1"/>
  <c r="L236" i="1"/>
  <c r="M228" i="1"/>
  <c r="L228" i="1"/>
  <c r="M193" i="1"/>
  <c r="L193" i="1"/>
  <c r="M162" i="1"/>
  <c r="L162" i="1"/>
  <c r="M106" i="1"/>
  <c r="L106" i="1"/>
  <c r="M70" i="1"/>
  <c r="L70" i="1"/>
  <c r="M44" i="1"/>
  <c r="L44" i="1"/>
  <c r="M16" i="1"/>
  <c r="L16" i="1"/>
  <c r="M284" i="1" l="1"/>
  <c r="L284" i="1"/>
  <c r="M281" i="1"/>
  <c r="L281" i="1"/>
  <c r="M272" i="1"/>
  <c r="L272" i="1"/>
  <c r="M253" i="1"/>
  <c r="N253" i="1" s="1"/>
  <c r="L253" i="1"/>
  <c r="L285" i="1" s="1"/>
  <c r="D252" i="1"/>
  <c r="M248" i="1"/>
  <c r="L248" i="1"/>
  <c r="M245" i="1"/>
  <c r="L245" i="1"/>
  <c r="M239" i="1"/>
  <c r="L239" i="1"/>
  <c r="M231" i="1"/>
  <c r="M232" i="1" s="1"/>
  <c r="L231" i="1"/>
  <c r="L232" i="1" s="1"/>
  <c r="M223" i="1"/>
  <c r="L223" i="1"/>
  <c r="M220" i="1"/>
  <c r="L220" i="1"/>
  <c r="M217" i="1"/>
  <c r="L217" i="1"/>
  <c r="M211" i="1"/>
  <c r="M204" i="1"/>
  <c r="L204" i="1"/>
  <c r="L212" i="1" s="1"/>
  <c r="D210" i="1"/>
  <c r="D203" i="1"/>
  <c r="C203" i="1"/>
  <c r="C36" i="1"/>
  <c r="D189" i="1"/>
  <c r="D185" i="1"/>
  <c r="C185" i="1"/>
  <c r="C181" i="1"/>
  <c r="M182" i="1"/>
  <c r="L182" i="1"/>
  <c r="D173" i="1"/>
  <c r="C173" i="1"/>
  <c r="M174" i="1"/>
  <c r="L174" i="1"/>
  <c r="M171" i="1"/>
  <c r="M168" i="1"/>
  <c r="D164" i="1"/>
  <c r="D165" i="1" s="1"/>
  <c r="C164" i="1"/>
  <c r="C165" i="1" s="1"/>
  <c r="D156" i="1"/>
  <c r="C156" i="1"/>
  <c r="D153" i="1"/>
  <c r="C153" i="1"/>
  <c r="M154" i="1"/>
  <c r="L154" i="1"/>
  <c r="D148" i="1"/>
  <c r="C148" i="1"/>
  <c r="M151" i="1"/>
  <c r="L151" i="1"/>
  <c r="L146" i="1"/>
  <c r="M146" i="1"/>
  <c r="D138" i="1"/>
  <c r="C138" i="1"/>
  <c r="D137" i="1"/>
  <c r="C137" i="1"/>
  <c r="D134" i="1"/>
  <c r="C134" i="1"/>
  <c r="L135" i="1"/>
  <c r="M135" i="1"/>
  <c r="M285" i="1" l="1"/>
  <c r="N285" i="1" s="1"/>
  <c r="L249" i="1"/>
  <c r="M178" i="1"/>
  <c r="E165" i="1"/>
  <c r="M249" i="1"/>
  <c r="M212" i="1"/>
  <c r="M224" i="1"/>
  <c r="L224" i="1"/>
  <c r="C128" i="1"/>
  <c r="C130" i="1"/>
  <c r="C131" i="1"/>
  <c r="C127" i="1"/>
  <c r="D121" i="1"/>
  <c r="C121" i="1"/>
  <c r="D118" i="1"/>
  <c r="C118" i="1"/>
  <c r="M119" i="1"/>
  <c r="L119" i="1"/>
  <c r="D114" i="1"/>
  <c r="C114" i="1"/>
  <c r="D108" i="1"/>
  <c r="C108" i="1"/>
  <c r="C110" i="1" s="1"/>
  <c r="D103" i="1"/>
  <c r="C104" i="1"/>
  <c r="D104" i="1"/>
  <c r="C105" i="1"/>
  <c r="D105" i="1"/>
  <c r="D102" i="1"/>
  <c r="C102" i="1"/>
  <c r="D85" i="1"/>
  <c r="C85" i="1"/>
  <c r="C86" i="1" s="1"/>
  <c r="M86" i="1"/>
  <c r="L86" i="1"/>
  <c r="D81" i="1"/>
  <c r="D83" i="1" s="1"/>
  <c r="C81" i="1"/>
  <c r="C83" i="1" s="1"/>
  <c r="D78" i="1"/>
  <c r="D79" i="1" s="1"/>
  <c r="C78" i="1"/>
  <c r="C79" i="1" s="1"/>
  <c r="M79" i="1"/>
  <c r="L79" i="1"/>
  <c r="D75" i="1"/>
  <c r="D76" i="1" s="1"/>
  <c r="C75" i="1"/>
  <c r="C76" i="1" s="1"/>
  <c r="L76" i="1"/>
  <c r="D72" i="1"/>
  <c r="D73" i="1" s="1"/>
  <c r="C72" i="1"/>
  <c r="C73" i="1" s="1"/>
  <c r="M73" i="1"/>
  <c r="L73" i="1"/>
  <c r="D68" i="1"/>
  <c r="D65" i="1"/>
  <c r="C65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N86" i="1" l="1"/>
  <c r="D86" i="1"/>
  <c r="E86" i="1" s="1"/>
  <c r="E85" i="1"/>
  <c r="L32" i="1"/>
  <c r="M32" i="1"/>
  <c r="D110" i="1"/>
  <c r="E110" i="1" s="1"/>
  <c r="L96" i="1"/>
  <c r="M96" i="1"/>
  <c r="C9" i="1"/>
  <c r="D9" i="1"/>
  <c r="C334" i="1"/>
  <c r="D24" i="1"/>
  <c r="D11" i="1"/>
  <c r="D13" i="1" s="1"/>
  <c r="D106" i="1"/>
  <c r="N32" i="1" l="1"/>
  <c r="F171" i="1"/>
  <c r="G171" i="1"/>
  <c r="I171" i="1"/>
  <c r="J171" i="1"/>
  <c r="D100" i="1"/>
  <c r="F100" i="1"/>
  <c r="G100" i="1"/>
  <c r="I100" i="1"/>
  <c r="J100" i="1"/>
  <c r="L37" i="1"/>
  <c r="L61" i="1" s="1"/>
  <c r="N39" i="1"/>
  <c r="M100" i="1"/>
  <c r="M111" i="1" s="1"/>
  <c r="L115" i="1"/>
  <c r="L116" i="1" s="1"/>
  <c r="L124" i="1" s="1"/>
  <c r="M124" i="1"/>
  <c r="N134" i="1"/>
  <c r="N138" i="1"/>
  <c r="L139" i="1"/>
  <c r="L140" i="1" s="1"/>
  <c r="L158" i="1" s="1"/>
  <c r="M139" i="1"/>
  <c r="M140" i="1" s="1"/>
  <c r="M158" i="1" s="1"/>
  <c r="L149" i="1"/>
  <c r="M149" i="1"/>
  <c r="L150" i="1"/>
  <c r="M150" i="1"/>
  <c r="L184" i="1"/>
  <c r="L186" i="1" s="1"/>
  <c r="L200" i="1" s="1"/>
  <c r="M184" i="1"/>
  <c r="M186" i="1" s="1"/>
  <c r="M200" i="1" s="1"/>
  <c r="E72" i="1"/>
  <c r="I186" i="1"/>
  <c r="H186" i="1"/>
  <c r="H200" i="1" s="1"/>
  <c r="I193" i="1"/>
  <c r="J86" i="1"/>
  <c r="I86" i="1"/>
  <c r="G86" i="1"/>
  <c r="F86" i="1"/>
  <c r="J37" i="1"/>
  <c r="I37" i="1"/>
  <c r="G37" i="1"/>
  <c r="F37" i="1"/>
  <c r="C37" i="1"/>
  <c r="H37" i="1" l="1"/>
  <c r="N184" i="1"/>
  <c r="N156" i="1"/>
  <c r="N150" i="1"/>
  <c r="N149" i="1"/>
  <c r="N148" i="1"/>
  <c r="N139" i="1"/>
  <c r="N118" i="1"/>
  <c r="N104" i="1"/>
  <c r="N103" i="1"/>
  <c r="N102" i="1"/>
  <c r="N181" i="1"/>
  <c r="E181" i="1" s="1"/>
  <c r="N153" i="1"/>
  <c r="N137" i="1"/>
  <c r="N121" i="1"/>
  <c r="N115" i="1"/>
  <c r="N114" i="1"/>
  <c r="N81" i="1"/>
  <c r="N75" i="1"/>
  <c r="N203" i="1"/>
  <c r="N72" i="1"/>
  <c r="N27" i="1"/>
  <c r="N24" i="1"/>
  <c r="N21" i="1"/>
  <c r="N18" i="1"/>
  <c r="N11" i="1"/>
  <c r="N8" i="1"/>
  <c r="J217" i="1"/>
  <c r="I217" i="1"/>
  <c r="G217" i="1"/>
  <c r="F217" i="1"/>
  <c r="G66" i="1"/>
  <c r="H66" i="1" s="1"/>
  <c r="F66" i="1"/>
  <c r="C66" i="1"/>
  <c r="C116" i="1"/>
  <c r="K258" i="1"/>
  <c r="K244" i="1"/>
  <c r="K238" i="1"/>
  <c r="K235" i="1"/>
  <c r="K164" i="1"/>
  <c r="K78" i="1"/>
  <c r="K43" i="1"/>
  <c r="K42" i="1"/>
  <c r="K36" i="1"/>
  <c r="K11" i="1"/>
  <c r="K13" i="1" s="1"/>
  <c r="K8" i="1"/>
  <c r="E203" i="1"/>
  <c r="E184" i="1"/>
  <c r="E156" i="1"/>
  <c r="E153" i="1"/>
  <c r="E150" i="1"/>
  <c r="E149" i="1"/>
  <c r="E148" i="1"/>
  <c r="E139" i="1"/>
  <c r="E138" i="1"/>
  <c r="E137" i="1"/>
  <c r="E134" i="1"/>
  <c r="E122" i="1"/>
  <c r="E121" i="1"/>
  <c r="E118" i="1"/>
  <c r="E115" i="1"/>
  <c r="E114" i="1"/>
  <c r="E104" i="1"/>
  <c r="E103" i="1"/>
  <c r="E102" i="1"/>
  <c r="E81" i="1"/>
  <c r="E78" i="1"/>
  <c r="E75" i="1"/>
  <c r="E39" i="1"/>
  <c r="E27" i="1"/>
  <c r="E24" i="1"/>
  <c r="E21" i="1"/>
  <c r="E18" i="1"/>
  <c r="E11" i="1"/>
  <c r="E13" i="1" s="1"/>
  <c r="E8" i="1"/>
  <c r="J284" i="1"/>
  <c r="I284" i="1"/>
  <c r="G284" i="1"/>
  <c r="F284" i="1"/>
  <c r="J281" i="1"/>
  <c r="I281" i="1"/>
  <c r="G281" i="1"/>
  <c r="F281" i="1"/>
  <c r="J272" i="1"/>
  <c r="I272" i="1"/>
  <c r="G272" i="1"/>
  <c r="F272" i="1"/>
  <c r="J266" i="1"/>
  <c r="I266" i="1"/>
  <c r="G266" i="1"/>
  <c r="F266" i="1"/>
  <c r="J260" i="1"/>
  <c r="I260" i="1"/>
  <c r="J253" i="1"/>
  <c r="J285" i="1" s="1"/>
  <c r="I253" i="1"/>
  <c r="G253" i="1"/>
  <c r="G285" i="1" s="1"/>
  <c r="F253" i="1"/>
  <c r="F285" i="1" s="1"/>
  <c r="D253" i="1"/>
  <c r="J248" i="1"/>
  <c r="I248" i="1"/>
  <c r="G248" i="1"/>
  <c r="F248" i="1"/>
  <c r="J245" i="1"/>
  <c r="I245" i="1"/>
  <c r="G245" i="1"/>
  <c r="F245" i="1"/>
  <c r="J242" i="1"/>
  <c r="I242" i="1"/>
  <c r="G242" i="1"/>
  <c r="F242" i="1"/>
  <c r="J239" i="1"/>
  <c r="J249" i="1" s="1"/>
  <c r="I239" i="1"/>
  <c r="G239" i="1"/>
  <c r="F239" i="1"/>
  <c r="I236" i="1"/>
  <c r="G236" i="1"/>
  <c r="F236" i="1"/>
  <c r="J231" i="1"/>
  <c r="I231" i="1"/>
  <c r="G231" i="1"/>
  <c r="F231" i="1"/>
  <c r="J228" i="1"/>
  <c r="I228" i="1"/>
  <c r="I232" i="1" s="1"/>
  <c r="G228" i="1"/>
  <c r="F228" i="1"/>
  <c r="F232" i="1" s="1"/>
  <c r="J223" i="1"/>
  <c r="I223" i="1"/>
  <c r="G223" i="1"/>
  <c r="F223" i="1"/>
  <c r="J220" i="1"/>
  <c r="I220" i="1"/>
  <c r="G220" i="1"/>
  <c r="F220" i="1"/>
  <c r="J211" i="1"/>
  <c r="I211" i="1"/>
  <c r="G211" i="1"/>
  <c r="F211" i="1"/>
  <c r="D211" i="1"/>
  <c r="J204" i="1"/>
  <c r="I204" i="1"/>
  <c r="G204" i="1"/>
  <c r="F204" i="1"/>
  <c r="D204" i="1"/>
  <c r="C204" i="1"/>
  <c r="J193" i="1"/>
  <c r="G193" i="1"/>
  <c r="F193" i="1"/>
  <c r="J186" i="1"/>
  <c r="G186" i="1"/>
  <c r="F186" i="1"/>
  <c r="D186" i="1"/>
  <c r="C186" i="1"/>
  <c r="J182" i="1"/>
  <c r="I182" i="1"/>
  <c r="I200" i="1" s="1"/>
  <c r="G182" i="1"/>
  <c r="F182" i="1"/>
  <c r="D182" i="1"/>
  <c r="C182" i="1"/>
  <c r="J177" i="1"/>
  <c r="I177" i="1"/>
  <c r="G177" i="1"/>
  <c r="F177" i="1"/>
  <c r="J174" i="1"/>
  <c r="I174" i="1"/>
  <c r="G174" i="1"/>
  <c r="F174" i="1"/>
  <c r="G168" i="1"/>
  <c r="H168" i="1" s="1"/>
  <c r="J162" i="1"/>
  <c r="I162" i="1"/>
  <c r="G162" i="1"/>
  <c r="F162" i="1"/>
  <c r="J157" i="1"/>
  <c r="I157" i="1"/>
  <c r="G157" i="1"/>
  <c r="F157" i="1"/>
  <c r="D157" i="1"/>
  <c r="C157" i="1"/>
  <c r="J154" i="1"/>
  <c r="I154" i="1"/>
  <c r="G154" i="1"/>
  <c r="F154" i="1"/>
  <c r="D154" i="1"/>
  <c r="C154" i="1"/>
  <c r="J151" i="1"/>
  <c r="I151" i="1"/>
  <c r="G151" i="1"/>
  <c r="F151" i="1"/>
  <c r="D151" i="1"/>
  <c r="C151" i="1"/>
  <c r="J146" i="1"/>
  <c r="I146" i="1"/>
  <c r="G146" i="1"/>
  <c r="F146" i="1"/>
  <c r="J140" i="1"/>
  <c r="I140" i="1"/>
  <c r="G140" i="1"/>
  <c r="F140" i="1"/>
  <c r="D140" i="1"/>
  <c r="C140" i="1"/>
  <c r="J135" i="1"/>
  <c r="I135" i="1"/>
  <c r="I158" i="1" s="1"/>
  <c r="G135" i="1"/>
  <c r="F135" i="1"/>
  <c r="F158" i="1" s="1"/>
  <c r="D135" i="1"/>
  <c r="C135" i="1"/>
  <c r="J119" i="1"/>
  <c r="I119" i="1"/>
  <c r="G119" i="1"/>
  <c r="F119" i="1"/>
  <c r="D119" i="1"/>
  <c r="C119" i="1"/>
  <c r="J116" i="1"/>
  <c r="I116" i="1"/>
  <c r="I124" i="1" s="1"/>
  <c r="G116" i="1"/>
  <c r="F116" i="1"/>
  <c r="F124" i="1" s="1"/>
  <c r="D116" i="1"/>
  <c r="J106" i="1"/>
  <c r="I106" i="1"/>
  <c r="I111" i="1" s="1"/>
  <c r="G106" i="1"/>
  <c r="F106" i="1"/>
  <c r="F111" i="1" s="1"/>
  <c r="C106" i="1"/>
  <c r="J83" i="1"/>
  <c r="I83" i="1"/>
  <c r="J79" i="1"/>
  <c r="I79" i="1"/>
  <c r="G79" i="1"/>
  <c r="F79" i="1"/>
  <c r="J76" i="1"/>
  <c r="I76" i="1"/>
  <c r="G76" i="1"/>
  <c r="F76" i="1"/>
  <c r="J73" i="1"/>
  <c r="I73" i="1"/>
  <c r="G73" i="1"/>
  <c r="F73" i="1"/>
  <c r="J70" i="1"/>
  <c r="I70" i="1"/>
  <c r="I96" i="1" s="1"/>
  <c r="G70" i="1"/>
  <c r="F70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G61" i="1" s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F61" i="1" l="1"/>
  <c r="H61" i="1" s="1"/>
  <c r="I61" i="1"/>
  <c r="F249" i="1"/>
  <c r="I249" i="1"/>
  <c r="J61" i="1"/>
  <c r="I285" i="1"/>
  <c r="K285" i="1" s="1"/>
  <c r="K28" i="1"/>
  <c r="H28" i="1"/>
  <c r="J32" i="1"/>
  <c r="K73" i="1"/>
  <c r="F178" i="1"/>
  <c r="F200" i="1"/>
  <c r="G200" i="1"/>
  <c r="J200" i="1"/>
  <c r="K200" i="1" s="1"/>
  <c r="D32" i="1"/>
  <c r="I178" i="1"/>
  <c r="G178" i="1"/>
  <c r="J178" i="1"/>
  <c r="C177" i="1"/>
  <c r="G32" i="1"/>
  <c r="F32" i="1"/>
  <c r="I32" i="1"/>
  <c r="G111" i="1"/>
  <c r="D177" i="1"/>
  <c r="G232" i="1"/>
  <c r="J232" i="1"/>
  <c r="G249" i="1"/>
  <c r="J124" i="1"/>
  <c r="G158" i="1"/>
  <c r="J158" i="1"/>
  <c r="K253" i="1"/>
  <c r="F96" i="1"/>
  <c r="J96" i="1"/>
  <c r="G96" i="1"/>
  <c r="H73" i="1"/>
  <c r="G224" i="1"/>
  <c r="J224" i="1"/>
  <c r="F224" i="1"/>
  <c r="I224" i="1"/>
  <c r="N40" i="1"/>
  <c r="G124" i="1"/>
  <c r="N119" i="1"/>
  <c r="N123" i="1"/>
  <c r="N140" i="1"/>
  <c r="N151" i="1"/>
  <c r="N154" i="1"/>
  <c r="N157" i="1"/>
  <c r="F212" i="1"/>
  <c r="I212" i="1"/>
  <c r="K22" i="1"/>
  <c r="N182" i="1"/>
  <c r="N204" i="1"/>
  <c r="N19" i="1"/>
  <c r="N83" i="1"/>
  <c r="N106" i="1"/>
  <c r="N76" i="1"/>
  <c r="N135" i="1"/>
  <c r="D124" i="1"/>
  <c r="N116" i="1"/>
  <c r="D111" i="1"/>
  <c r="N73" i="1"/>
  <c r="E73" i="1"/>
  <c r="N28" i="1"/>
  <c r="N25" i="1"/>
  <c r="N22" i="1"/>
  <c r="J111" i="1"/>
  <c r="J212" i="1"/>
  <c r="G212" i="1"/>
  <c r="E83" i="1"/>
  <c r="E79" i="1"/>
  <c r="K16" i="1"/>
  <c r="E22" i="1"/>
  <c r="E25" i="1"/>
  <c r="E28" i="1"/>
  <c r="E119" i="1"/>
  <c r="E157" i="1"/>
  <c r="E182" i="1"/>
  <c r="E204" i="1"/>
  <c r="K260" i="1"/>
  <c r="K239" i="1"/>
  <c r="K245" i="1"/>
  <c r="K236" i="1"/>
  <c r="K249" i="1"/>
  <c r="E154" i="1"/>
  <c r="E151" i="1"/>
  <c r="E140" i="1"/>
  <c r="E135" i="1"/>
  <c r="E123" i="1"/>
  <c r="E116" i="1"/>
  <c r="C124" i="1"/>
  <c r="E106" i="1"/>
  <c r="K79" i="1"/>
  <c r="E76" i="1"/>
  <c r="K44" i="1"/>
  <c r="E40" i="1"/>
  <c r="K37" i="1"/>
  <c r="E19" i="1"/>
  <c r="K9" i="1"/>
  <c r="H178" i="1" l="1"/>
  <c r="H96" i="1"/>
  <c r="J329" i="1"/>
  <c r="F329" i="1"/>
  <c r="I329" i="1"/>
  <c r="G329" i="1"/>
  <c r="K32" i="1"/>
  <c r="H32" i="1"/>
  <c r="K178" i="1"/>
  <c r="K61" i="1"/>
  <c r="K96" i="1"/>
  <c r="E124" i="1"/>
  <c r="N13" i="1"/>
  <c r="K329" i="1" l="1"/>
  <c r="H329" i="1"/>
  <c r="N124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61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8" i="1"/>
  <c r="C68" i="1"/>
  <c r="E68" i="1" s="1"/>
  <c r="C69" i="1"/>
  <c r="C70" i="1" l="1"/>
  <c r="C96" i="1" s="1"/>
  <c r="N69" i="1" l="1"/>
  <c r="D69" i="1"/>
  <c r="E69" i="1" l="1"/>
  <c r="D70" i="1"/>
  <c r="N70" i="1"/>
  <c r="E70" i="1" l="1"/>
  <c r="N96" i="1"/>
  <c r="N99" i="1" l="1"/>
  <c r="C99" i="1"/>
  <c r="E99" i="1" s="1"/>
  <c r="L100" i="1"/>
  <c r="L111" i="1" s="1"/>
  <c r="N100" i="1" l="1"/>
  <c r="C100" i="1"/>
  <c r="E100" i="1" l="1"/>
  <c r="C111" i="1"/>
  <c r="E111" i="1" l="1"/>
  <c r="N111" i="1"/>
  <c r="N127" i="1"/>
  <c r="D127" i="1"/>
  <c r="N128" i="1"/>
  <c r="D128" i="1"/>
  <c r="D130" i="1"/>
  <c r="E130" i="1" s="1"/>
  <c r="D131" i="1"/>
  <c r="E131" i="1" s="1"/>
  <c r="N132" i="1"/>
  <c r="E127" i="1" l="1"/>
  <c r="E128" i="1"/>
  <c r="C142" i="1" l="1"/>
  <c r="N142" i="1"/>
  <c r="D142" i="1"/>
  <c r="C143" i="1"/>
  <c r="N143" i="1"/>
  <c r="D143" i="1"/>
  <c r="C144" i="1"/>
  <c r="N144" i="1"/>
  <c r="D144" i="1"/>
  <c r="C145" i="1"/>
  <c r="E142" i="1" l="1"/>
  <c r="E144" i="1"/>
  <c r="E143" i="1"/>
  <c r="C146" i="1"/>
  <c r="N145" i="1"/>
  <c r="D145" i="1"/>
  <c r="E145" i="1" l="1"/>
  <c r="D146" i="1"/>
  <c r="N146" i="1" l="1"/>
  <c r="E146" i="1"/>
  <c r="N158" i="1" l="1"/>
  <c r="E176" i="1"/>
  <c r="N176" i="1"/>
  <c r="N177" i="1"/>
  <c r="E177" i="1"/>
  <c r="E164" i="1" l="1"/>
  <c r="N164" i="1"/>
  <c r="C161" i="1" l="1"/>
  <c r="C162" i="1" l="1"/>
  <c r="N161" i="1"/>
  <c r="D161" i="1"/>
  <c r="E161" i="1" l="1"/>
  <c r="D162" i="1"/>
  <c r="E162" i="1" l="1"/>
  <c r="N162" i="1"/>
  <c r="C167" i="1"/>
  <c r="C168" i="1" l="1"/>
  <c r="N167" i="1"/>
  <c r="D167" i="1"/>
  <c r="E167" i="1" l="1"/>
  <c r="D168" i="1"/>
  <c r="E168" i="1" l="1"/>
  <c r="N168" i="1"/>
  <c r="D170" i="1"/>
  <c r="D171" i="1" l="1"/>
  <c r="N170" i="1"/>
  <c r="L171" i="1"/>
  <c r="L178" i="1" s="1"/>
  <c r="L329" i="1" s="1"/>
  <c r="C170" i="1"/>
  <c r="C174" i="1"/>
  <c r="E170" i="1" l="1"/>
  <c r="N171" i="1"/>
  <c r="C171" i="1"/>
  <c r="C178" i="1" s="1"/>
  <c r="E171" i="1" l="1"/>
  <c r="N173" i="1"/>
  <c r="E173" i="1"/>
  <c r="D174" i="1"/>
  <c r="D178" i="1" s="1"/>
  <c r="E174" i="1" l="1"/>
  <c r="N174" i="1"/>
  <c r="E178" i="1" l="1"/>
  <c r="N178" i="1"/>
  <c r="M37" i="1"/>
  <c r="M61" i="1" s="1"/>
  <c r="D36" i="1"/>
  <c r="E36" i="1" l="1"/>
  <c r="D334" i="1"/>
  <c r="E334" i="1" s="1"/>
  <c r="D37" i="1"/>
  <c r="D61" i="1" s="1"/>
  <c r="M329" i="1" l="1"/>
  <c r="N329" i="1" s="1"/>
  <c r="E37" i="1"/>
  <c r="E61" i="1"/>
  <c r="N61" i="1"/>
  <c r="N189" i="1"/>
  <c r="E189" i="1"/>
  <c r="D188" i="1"/>
  <c r="D190" i="1" s="1"/>
  <c r="E190" i="1" l="1"/>
  <c r="C192" i="1"/>
  <c r="C193" i="1" l="1"/>
  <c r="N192" i="1"/>
  <c r="D192" i="1"/>
  <c r="E192" i="1" l="1"/>
  <c r="D193" i="1"/>
  <c r="C195" i="1"/>
  <c r="C196" i="1" s="1"/>
  <c r="C200" i="1" s="1"/>
  <c r="N193" i="1" l="1"/>
  <c r="E193" i="1"/>
  <c r="N195" i="1"/>
  <c r="D195" i="1"/>
  <c r="D196" i="1" s="1"/>
  <c r="D200" i="1" s="1"/>
  <c r="E200" i="1" s="1"/>
  <c r="E195" i="1" l="1"/>
  <c r="E196" i="1" s="1"/>
  <c r="N200" i="1" l="1"/>
  <c r="C206" i="1"/>
  <c r="C208" i="1" s="1"/>
  <c r="N206" i="1"/>
  <c r="D206" i="1"/>
  <c r="D208" i="1" s="1"/>
  <c r="N208" i="1"/>
  <c r="E206" i="1" l="1"/>
  <c r="D212" i="1" l="1"/>
  <c r="E208" i="1"/>
  <c r="N210" i="1" l="1"/>
  <c r="C210" i="1"/>
  <c r="C211" i="1" s="1"/>
  <c r="N211" i="1" l="1"/>
  <c r="E211" i="1"/>
  <c r="C212" i="1"/>
  <c r="E210" i="1"/>
  <c r="E212" i="1" l="1"/>
  <c r="N212" i="1"/>
  <c r="C215" i="1"/>
  <c r="N215" i="1"/>
  <c r="D215" i="1"/>
  <c r="C216" i="1"/>
  <c r="N216" i="1"/>
  <c r="D216" i="1"/>
  <c r="E215" i="1" l="1"/>
  <c r="C217" i="1"/>
  <c r="E216" i="1"/>
  <c r="D217" i="1"/>
  <c r="E217" i="1" l="1"/>
  <c r="N217" i="1"/>
  <c r="C219" i="1"/>
  <c r="C220" i="1" s="1"/>
  <c r="N219" i="1" l="1"/>
  <c r="D219" i="1"/>
  <c r="E219" i="1" s="1"/>
  <c r="D220" i="1" l="1"/>
  <c r="E220" i="1" l="1"/>
  <c r="N220" i="1"/>
  <c r="C222" i="1"/>
  <c r="C223" i="1" s="1"/>
  <c r="C224" i="1" l="1"/>
  <c r="N222" i="1" l="1"/>
  <c r="D222" i="1"/>
  <c r="E222" i="1" s="1"/>
  <c r="D223" i="1" l="1"/>
  <c r="E223" i="1" l="1"/>
  <c r="D224" i="1"/>
  <c r="N223" i="1"/>
  <c r="E224" i="1" l="1"/>
  <c r="N224" i="1"/>
  <c r="D227" i="1"/>
  <c r="D228" i="1" s="1"/>
  <c r="C230" i="1"/>
  <c r="C231" i="1" s="1"/>
  <c r="N230" i="1"/>
  <c r="D230" i="1"/>
  <c r="E230" i="1" l="1"/>
  <c r="D231" i="1"/>
  <c r="N231" i="1" s="1"/>
  <c r="E231" i="1" l="1"/>
  <c r="D232" i="1"/>
  <c r="D235" i="1"/>
  <c r="D236" i="1" l="1"/>
  <c r="N235" i="1" l="1"/>
  <c r="C235" i="1"/>
  <c r="E235" i="1" l="1"/>
  <c r="C236" i="1"/>
  <c r="N236" i="1"/>
  <c r="C238" i="1"/>
  <c r="C239" i="1" s="1"/>
  <c r="E236" i="1" l="1"/>
  <c r="D238" i="1"/>
  <c r="E238" i="1" l="1"/>
  <c r="D239" i="1"/>
  <c r="E239" i="1" l="1"/>
  <c r="L242" i="1"/>
  <c r="C241" i="1"/>
  <c r="C242" i="1" s="1"/>
  <c r="M242" i="1"/>
  <c r="D241" i="1"/>
  <c r="D242" i="1" s="1"/>
  <c r="C244" i="1"/>
  <c r="D244" i="1"/>
  <c r="C245" i="1" l="1"/>
  <c r="D245" i="1"/>
  <c r="E244" i="1"/>
  <c r="C247" i="1"/>
  <c r="C248" i="1" s="1"/>
  <c r="C249" i="1" l="1"/>
  <c r="E245" i="1"/>
  <c r="C333" i="1"/>
  <c r="N247" i="1"/>
  <c r="D247" i="1"/>
  <c r="E247" i="1" l="1"/>
  <c r="D333" i="1"/>
  <c r="E333" i="1" s="1"/>
  <c r="D248" i="1"/>
  <c r="D249" i="1" s="1"/>
  <c r="E248" i="1" l="1"/>
  <c r="N248" i="1"/>
  <c r="N249" i="1" l="1"/>
  <c r="E249" i="1"/>
  <c r="C252" i="1"/>
  <c r="E252" i="1" s="1"/>
  <c r="C253" i="1" l="1"/>
  <c r="E253" i="1" l="1"/>
  <c r="D259" i="1"/>
  <c r="C259" i="1"/>
  <c r="D258" i="1"/>
  <c r="E259" i="1" l="1"/>
  <c r="D260" i="1"/>
  <c r="C258" i="1" l="1"/>
  <c r="E258" i="1" l="1"/>
  <c r="C260" i="1"/>
  <c r="E260" i="1" l="1"/>
  <c r="C263" i="1"/>
  <c r="C336" i="1" s="1"/>
  <c r="D263" i="1"/>
  <c r="C262" i="1"/>
  <c r="N262" i="1"/>
  <c r="D262" i="1"/>
  <c r="C264" i="1"/>
  <c r="C337" i="1" s="1"/>
  <c r="C266" i="1" l="1"/>
  <c r="D336" i="1"/>
  <c r="E336" i="1" s="1"/>
  <c r="E263" i="1"/>
  <c r="E262" i="1"/>
  <c r="D264" i="1"/>
  <c r="D266" i="1" s="1"/>
  <c r="N264" i="1"/>
  <c r="E264" i="1" l="1"/>
  <c r="D337" i="1"/>
  <c r="E337" i="1" s="1"/>
  <c r="N266" i="1" l="1"/>
  <c r="E266" i="1"/>
  <c r="C271" i="1"/>
  <c r="N271" i="1"/>
  <c r="D271" i="1"/>
  <c r="C272" i="1" l="1"/>
  <c r="C335" i="1"/>
  <c r="E271" i="1"/>
  <c r="D335" i="1"/>
  <c r="D272" i="1"/>
  <c r="N272" i="1"/>
  <c r="D274" i="1"/>
  <c r="D275" i="1" l="1"/>
  <c r="E335" i="1"/>
  <c r="D338" i="1"/>
  <c r="E272" i="1"/>
  <c r="C274" i="1"/>
  <c r="C275" i="1" s="1"/>
  <c r="E274" i="1" l="1"/>
  <c r="E275" i="1"/>
  <c r="C338" i="1"/>
  <c r="E338" i="1" s="1"/>
  <c r="C280" i="1"/>
  <c r="C281" i="1" s="1"/>
  <c r="D280" i="1" l="1"/>
  <c r="D281" i="1" s="1"/>
  <c r="C283" i="1"/>
  <c r="C284" i="1" s="1"/>
  <c r="C285" i="1" s="1"/>
  <c r="N283" i="1" l="1"/>
  <c r="D283" i="1"/>
  <c r="E283" i="1" s="1"/>
  <c r="D284" i="1" l="1"/>
  <c r="D285" i="1" s="1"/>
  <c r="E285" i="1" s="1"/>
  <c r="E284" i="1" l="1"/>
  <c r="N284" i="1"/>
  <c r="N227" i="1" l="1"/>
  <c r="C227" i="1"/>
  <c r="E227" i="1" l="1"/>
  <c r="C332" i="1"/>
  <c r="C339" i="1" s="1"/>
  <c r="C228" i="1"/>
  <c r="N228" i="1" l="1"/>
  <c r="E228" i="1"/>
  <c r="C232" i="1"/>
  <c r="E232" i="1" l="1"/>
  <c r="N232" i="1"/>
  <c r="C129" i="1" l="1"/>
  <c r="C132" i="1" s="1"/>
  <c r="C158" i="1" s="1"/>
  <c r="C329" i="1" s="1"/>
  <c r="N129" i="1"/>
  <c r="D129" i="1"/>
  <c r="D132" i="1" s="1"/>
  <c r="E132" i="1" l="1"/>
  <c r="D158" i="1"/>
  <c r="E129" i="1"/>
  <c r="D64" i="1"/>
  <c r="E158" i="1" l="1"/>
  <c r="D332" i="1"/>
  <c r="E332" i="1" s="1"/>
  <c r="D66" i="1"/>
  <c r="D96" i="1" l="1"/>
  <c r="D339" i="1"/>
  <c r="E339" i="1" s="1"/>
  <c r="D329" i="1" l="1"/>
  <c r="E329" i="1" s="1"/>
  <c r="E96" i="1"/>
</calcChain>
</file>

<file path=xl/sharedStrings.xml><?xml version="1.0" encoding="utf-8"?>
<sst xmlns="http://schemas.openxmlformats.org/spreadsheetml/2006/main" count="363" uniqueCount="147">
  <si>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</si>
  <si>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</si>
  <si>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</si>
  <si>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</si>
  <si>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</si>
  <si>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</si>
  <si>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</si>
  <si>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</si>
  <si>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</si>
  <si>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</si>
  <si>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</si>
  <si>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</si>
  <si>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</si>
  <si>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</si>
  <si>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</si>
  <si>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</si>
  <si>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</si>
  <si>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</si>
  <si>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</si>
  <si>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</si>
  <si>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</si>
  <si>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</si>
  <si>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</si>
  <si>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</si>
  <si>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</si>
  <si>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</si>
  <si>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</si>
  <si>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</si>
  <si>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</si>
  <si>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</si>
  <si>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</si>
  <si>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</si>
  <si>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</si>
  <si>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</si>
  <si>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</si>
  <si>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</si>
  <si>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</si>
  <si>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</si>
  <si>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</si>
  <si>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</si>
  <si>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</si>
  <si>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</si>
  <si>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</si>
  <si>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</si>
  <si>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</si>
  <si>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</si>
  <si>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</si>
  <si>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</si>
  <si>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</si>
  <si>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</si>
  <si>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</si>
  <si>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</si>
  <si>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</si>
  <si>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</si>
  <si>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</si>
  <si>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</si>
  <si>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</si>
  <si>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</si>
  <si>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</si>
  <si>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</si>
  <si>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</si>
  <si>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</si>
  <si>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</si>
  <si>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</si>
  <si>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</si>
  <si>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</si>
  <si>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</si>
  <si>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</si>
  <si>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</si>
  <si>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</si>
  <si>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</si>
  <si>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</si>
  <si>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</si>
  <si>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</si>
  <si>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</si>
  <si>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</si>
  <si>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</si>
  <si>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</si>
  <si>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</si>
  <si>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</si>
  <si>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</si>
  <si>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</si>
  <si>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</si>
  <si>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</si>
  <si>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</si>
  <si>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</si>
  <si>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</si>
  <si>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</si>
  <si>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</si>
  <si>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</si>
  <si>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</si>
  <si>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</si>
  <si>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</si>
  <si>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</si>
  <si>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</si>
  <si>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</si>
  <si>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</si>
  <si>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</si>
  <si>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</si>
  <si>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</si>
  <si>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</si>
  <si>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</si>
  <si>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</si>
  <si>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</si>
  <si>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</si>
  <si>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</si>
  <si>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</si>
  <si>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</si>
  <si>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</si>
  <si>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</si>
  <si>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</si>
  <si>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</si>
  <si>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</si>
  <si>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</si>
  <si>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</si>
  <si>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</si>
  <si>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</si>
  <si>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</si>
  <si>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</si>
  <si>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</si>
  <si>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</si>
  <si>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</si>
  <si>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</si>
  <si>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</si>
  <si>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</si>
  <si>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</si>
  <si>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</si>
  <si>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</si>
  <si>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</si>
  <si>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</si>
  <si>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</si>
  <si>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</si>
  <si>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</si>
  <si>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</si>
  <si>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</si>
  <si>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</si>
  <si>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</si>
  <si>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</si>
  <si>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</si>
  <si>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</si>
  <si>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</si>
  <si>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</si>
  <si>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</si>
  <si>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</si>
  <si>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Исполнение  муниципальных программ муниципального образования Кавказский район на 01.03.2024  года (бюджетные средства)</t>
  </si>
  <si>
    <t>Уточненная сводная бюджетная роспись на 01.03.2024</t>
  </si>
  <si>
    <t>Основное мероприятие №7. Прочие мероприятия в области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</si>
</sst>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0"/>
  <sheetViews>
    <sheetView tabSelected="1" zoomScale="69" zoomScaleNormal="69" workbookViewId="0">
      <pane xSplit="6" ySplit="10" topLeftCell="G20" activePane="bottomRight" state="frozen"/>
      <selection pane="topRight" activeCell="G1" sqref="G1"/>
      <selection pane="bottomLeft" activeCell="A11" sqref="A11"/>
      <selection pane="bottomRight" activeCell="Q34" sqref="Q34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8" t="s">
        <v>144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ht="14.25" customHeight="1" x14ac:dyDescent="0.25">
      <c r="E2" s="90" t="s">
        <v>102</v>
      </c>
      <c r="F2" s="91"/>
      <c r="G2" s="91"/>
      <c r="H2" s="91"/>
      <c r="I2" s="91"/>
      <c r="J2" s="91"/>
      <c r="K2" s="91"/>
    </row>
    <row r="3" spans="1:14" ht="19.5" customHeight="1" x14ac:dyDescent="0.25">
      <c r="A3" s="119" t="s">
        <v>0</v>
      </c>
      <c r="B3" s="119" t="s">
        <v>1</v>
      </c>
      <c r="C3" s="117" t="s">
        <v>145</v>
      </c>
      <c r="D3" s="117" t="s">
        <v>103</v>
      </c>
      <c r="E3" s="117" t="s">
        <v>16</v>
      </c>
      <c r="F3" s="114" t="s">
        <v>26</v>
      </c>
      <c r="G3" s="115"/>
      <c r="H3" s="116"/>
      <c r="I3" s="114" t="s">
        <v>27</v>
      </c>
      <c r="J3" s="115"/>
      <c r="K3" s="116"/>
      <c r="L3" s="114" t="s">
        <v>105</v>
      </c>
      <c r="M3" s="115"/>
      <c r="N3" s="116"/>
    </row>
    <row r="4" spans="1:14" ht="81.75" customHeight="1" x14ac:dyDescent="0.25">
      <c r="A4" s="120"/>
      <c r="B4" s="120"/>
      <c r="C4" s="118"/>
      <c r="D4" s="118"/>
      <c r="E4" s="118"/>
      <c r="F4" s="13" t="s">
        <v>145</v>
      </c>
      <c r="G4" s="13" t="s">
        <v>103</v>
      </c>
      <c r="H4" s="13" t="s">
        <v>16</v>
      </c>
      <c r="I4" s="13" t="s">
        <v>145</v>
      </c>
      <c r="J4" s="13" t="s">
        <v>103</v>
      </c>
      <c r="K4" s="13" t="s">
        <v>16</v>
      </c>
      <c r="L4" s="13" t="s">
        <v>145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64" t="s">
        <v>2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</row>
    <row r="7" spans="1:14" ht="15.75" customHeight="1" x14ac:dyDescent="0.25">
      <c r="A7" s="78" t="s">
        <v>28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4" ht="32.25" customHeight="1" x14ac:dyDescent="0.25">
      <c r="A8" s="63" t="s">
        <v>29</v>
      </c>
      <c r="B8" s="62"/>
      <c r="C8" s="32">
        <f>F8+I8+L8</f>
        <v>722760.5</v>
      </c>
      <c r="D8" s="32">
        <f>G8+J8+M8</f>
        <v>87163.9</v>
      </c>
      <c r="E8" s="32">
        <f>D8/C8*100</f>
        <v>12.059859386338905</v>
      </c>
      <c r="F8" s="14"/>
      <c r="G8" s="14"/>
      <c r="H8" s="32"/>
      <c r="I8" s="14">
        <v>507298.5</v>
      </c>
      <c r="J8" s="14">
        <v>57918.3</v>
      </c>
      <c r="K8" s="32">
        <f>J8/I8*100</f>
        <v>11.417005963944305</v>
      </c>
      <c r="L8" s="14">
        <v>215462</v>
      </c>
      <c r="M8" s="14">
        <v>29245.599999999999</v>
      </c>
      <c r="N8" s="32">
        <f>M8/L8*100</f>
        <v>13.573437543511153</v>
      </c>
    </row>
    <row r="9" spans="1:14" x14ac:dyDescent="0.25">
      <c r="A9" s="70" t="s">
        <v>31</v>
      </c>
      <c r="B9" s="62"/>
      <c r="C9" s="33">
        <f>C8</f>
        <v>722760.5</v>
      </c>
      <c r="D9" s="33">
        <f>D8</f>
        <v>87163.9</v>
      </c>
      <c r="E9" s="33">
        <f>D9/C9*100</f>
        <v>12.059859386338905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507298.5</v>
      </c>
      <c r="J9" s="33">
        <f>J8</f>
        <v>57918.3</v>
      </c>
      <c r="K9" s="33">
        <f>J9/I9*100</f>
        <v>11.417005963944305</v>
      </c>
      <c r="L9" s="33">
        <f>L8</f>
        <v>215462</v>
      </c>
      <c r="M9" s="33">
        <f>M8</f>
        <v>29245.599999999999</v>
      </c>
      <c r="N9" s="33">
        <f>M9/L9*100</f>
        <v>13.573437543511153</v>
      </c>
    </row>
    <row r="10" spans="1:14" ht="15.75" customHeight="1" x14ac:dyDescent="0.25">
      <c r="A10" s="78" t="s">
        <v>30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0"/>
    </row>
    <row r="11" spans="1:14" ht="31.5" customHeight="1" x14ac:dyDescent="0.25">
      <c r="A11" s="63" t="s">
        <v>114</v>
      </c>
      <c r="B11" s="62"/>
      <c r="C11" s="32">
        <f>I11+L11+F11</f>
        <v>953349.20000000007</v>
      </c>
      <c r="D11" s="32">
        <f>J11+M11+G11</f>
        <v>121402.1</v>
      </c>
      <c r="E11" s="32">
        <f t="shared" ref="E11:E12" si="2">D11/C11*100</f>
        <v>12.734274072921023</v>
      </c>
      <c r="F11" s="14">
        <v>102648.3</v>
      </c>
      <c r="G11" s="14">
        <v>13954.6</v>
      </c>
      <c r="H11" s="32">
        <f>G11/F11*100</f>
        <v>13.594574873621873</v>
      </c>
      <c r="I11" s="14">
        <v>661528.5</v>
      </c>
      <c r="J11" s="14">
        <v>78359.3</v>
      </c>
      <c r="K11" s="32">
        <f t="shared" ref="K11" si="3">J11/I11*100</f>
        <v>11.845188831622524</v>
      </c>
      <c r="L11" s="14">
        <v>189172.4</v>
      </c>
      <c r="M11" s="14">
        <v>29088.2</v>
      </c>
      <c r="N11" s="32">
        <f t="shared" ref="N11:N13" si="4">M11/L11*100</f>
        <v>15.37655598808283</v>
      </c>
    </row>
    <row r="12" spans="1:14" ht="21.75" customHeight="1" x14ac:dyDescent="0.25">
      <c r="A12" s="63" t="s">
        <v>36</v>
      </c>
      <c r="B12" s="62"/>
      <c r="C12" s="32">
        <f>I12+L12+F12</f>
        <v>60</v>
      </c>
      <c r="D12" s="32">
        <f>J12+M12+G12</f>
        <v>0</v>
      </c>
      <c r="E12" s="32">
        <f t="shared" si="2"/>
        <v>0</v>
      </c>
      <c r="F12" s="14"/>
      <c r="G12" s="14"/>
      <c r="H12" s="32"/>
      <c r="I12" s="14"/>
      <c r="J12" s="14"/>
      <c r="K12" s="32"/>
      <c r="L12" s="14">
        <v>60</v>
      </c>
      <c r="M12" s="14">
        <v>0</v>
      </c>
      <c r="N12" s="32">
        <f t="shared" ref="N12" si="5">M12/L12*100</f>
        <v>0</v>
      </c>
    </row>
    <row r="13" spans="1:14" x14ac:dyDescent="0.25">
      <c r="A13" s="70" t="s">
        <v>31</v>
      </c>
      <c r="B13" s="82"/>
      <c r="C13" s="33">
        <f>C11+C12</f>
        <v>953409.20000000007</v>
      </c>
      <c r="D13" s="33">
        <f>D11+D12</f>
        <v>121402.1</v>
      </c>
      <c r="E13" s="33">
        <f>E11</f>
        <v>12.734274072921023</v>
      </c>
      <c r="F13" s="33">
        <f>F11+F12</f>
        <v>102648.3</v>
      </c>
      <c r="G13" s="33">
        <f>G11+G12</f>
        <v>13954.6</v>
      </c>
      <c r="H13" s="33">
        <f>H11</f>
        <v>13.594574873621873</v>
      </c>
      <c r="I13" s="33">
        <f>I11+I12</f>
        <v>661528.5</v>
      </c>
      <c r="J13" s="33">
        <f>J11+J12</f>
        <v>78359.3</v>
      </c>
      <c r="K13" s="33">
        <f>K11</f>
        <v>11.845188831622524</v>
      </c>
      <c r="L13" s="33">
        <f>L11+L12</f>
        <v>189232.4</v>
      </c>
      <c r="M13" s="33">
        <f>M11+M12</f>
        <v>29088.2</v>
      </c>
      <c r="N13" s="33">
        <f t="shared" si="4"/>
        <v>15.371680536736839</v>
      </c>
    </row>
    <row r="14" spans="1:14" ht="15.75" customHeight="1" x14ac:dyDescent="0.25">
      <c r="A14" s="58" t="s">
        <v>32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/>
    </row>
    <row r="15" spans="1:14" ht="27.75" customHeight="1" x14ac:dyDescent="0.25">
      <c r="A15" s="61" t="s">
        <v>29</v>
      </c>
      <c r="B15" s="62"/>
      <c r="C15" s="32">
        <f>I15+L15+F15</f>
        <v>70674.600000000006</v>
      </c>
      <c r="D15" s="32">
        <f>J15+M15+G15</f>
        <v>8175.8</v>
      </c>
      <c r="E15" s="32">
        <f t="shared" ref="E15:E16" si="6">D15/C15*100</f>
        <v>11.568229604412334</v>
      </c>
      <c r="F15" s="14"/>
      <c r="G15" s="14"/>
      <c r="H15" s="32"/>
      <c r="I15" s="14">
        <v>351.6</v>
      </c>
      <c r="J15" s="14">
        <v>142</v>
      </c>
      <c r="K15" s="32">
        <f t="shared" ref="K15:K16" si="7">J15/I15*100</f>
        <v>40.386803185437998</v>
      </c>
      <c r="L15" s="14">
        <v>70323</v>
      </c>
      <c r="M15" s="14">
        <v>8033.8</v>
      </c>
      <c r="N15" s="32">
        <f>M15/L15*100</f>
        <v>11.424142883551612</v>
      </c>
    </row>
    <row r="16" spans="1:14" x14ac:dyDescent="0.25">
      <c r="A16" s="81" t="s">
        <v>31</v>
      </c>
      <c r="B16" s="82"/>
      <c r="C16" s="33">
        <f>C15</f>
        <v>70674.600000000006</v>
      </c>
      <c r="D16" s="33">
        <f>D15</f>
        <v>8175.8</v>
      </c>
      <c r="E16" s="33">
        <f t="shared" si="6"/>
        <v>11.568229604412334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351.6</v>
      </c>
      <c r="J16" s="33">
        <f t="shared" si="9"/>
        <v>142</v>
      </c>
      <c r="K16" s="33">
        <f t="shared" si="7"/>
        <v>40.386803185437998</v>
      </c>
      <c r="L16" s="33">
        <f>SUM(L15)</f>
        <v>70323</v>
      </c>
      <c r="M16" s="33">
        <f>SUM(M15)</f>
        <v>8033.8</v>
      </c>
      <c r="N16" s="33">
        <f>M16/L16*100</f>
        <v>11.424142883551612</v>
      </c>
    </row>
    <row r="17" spans="1:16" ht="15.75" customHeight="1" x14ac:dyDescent="0.25">
      <c r="A17" s="58" t="s">
        <v>33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</row>
    <row r="18" spans="1:16" ht="30.75" customHeight="1" x14ac:dyDescent="0.25">
      <c r="A18" s="61" t="s">
        <v>29</v>
      </c>
      <c r="B18" s="110"/>
      <c r="C18" s="32">
        <f>I18+L18+F18</f>
        <v>9609.5</v>
      </c>
      <c r="D18" s="32">
        <f>J18+M18+G18</f>
        <v>1108.3</v>
      </c>
      <c r="E18" s="32">
        <f t="shared" ref="E18:E19" si="10">D18/C18*100</f>
        <v>11.53337842759769</v>
      </c>
      <c r="F18" s="14"/>
      <c r="G18" s="14"/>
      <c r="H18" s="32"/>
      <c r="I18" s="14"/>
      <c r="J18" s="14"/>
      <c r="K18" s="32"/>
      <c r="L18" s="14">
        <v>9609.5</v>
      </c>
      <c r="M18" s="14">
        <v>1108.3</v>
      </c>
      <c r="N18" s="32">
        <f>M18/L18*100</f>
        <v>11.53337842759769</v>
      </c>
    </row>
    <row r="19" spans="1:16" x14ac:dyDescent="0.25">
      <c r="A19" s="109" t="s">
        <v>31</v>
      </c>
      <c r="B19" s="109"/>
      <c r="C19" s="33">
        <f t="shared" ref="C19:D19" si="11">C18</f>
        <v>9609.5</v>
      </c>
      <c r="D19" s="33">
        <f t="shared" si="11"/>
        <v>1108.3</v>
      </c>
      <c r="E19" s="33">
        <f t="shared" si="10"/>
        <v>11.53337842759769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9609.5</v>
      </c>
      <c r="M19" s="33">
        <f t="shared" si="13"/>
        <v>1108.3</v>
      </c>
      <c r="N19" s="33">
        <f>M19/L19*100</f>
        <v>11.53337842759769</v>
      </c>
    </row>
    <row r="20" spans="1:16" ht="15.75" customHeight="1" x14ac:dyDescent="0.25">
      <c r="A20" s="58" t="s">
        <v>143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16" ht="30" customHeight="1" x14ac:dyDescent="0.25">
      <c r="A21" s="87" t="s">
        <v>29</v>
      </c>
      <c r="B21" s="57"/>
      <c r="C21" s="32">
        <f>I21+L21+F21</f>
        <v>51686.8</v>
      </c>
      <c r="D21" s="32">
        <f>J21+M21+G21</f>
        <v>5961.6</v>
      </c>
      <c r="E21" s="32">
        <f t="shared" ref="E21:E22" si="14">D21/C21*100</f>
        <v>11.534086072266033</v>
      </c>
      <c r="F21" s="14"/>
      <c r="G21" s="14"/>
      <c r="H21" s="32"/>
      <c r="I21" s="14">
        <v>16336.3</v>
      </c>
      <c r="J21" s="14">
        <v>1891.8</v>
      </c>
      <c r="K21" s="32">
        <f t="shared" ref="K21:K22" si="15">J21/I21*100</f>
        <v>11.580345610695201</v>
      </c>
      <c r="L21" s="14">
        <v>35350.5</v>
      </c>
      <c r="M21" s="14">
        <v>4069.8</v>
      </c>
      <c r="N21" s="32">
        <f>M21/L21*100</f>
        <v>11.512708448253916</v>
      </c>
    </row>
    <row r="22" spans="1:16" x14ac:dyDescent="0.25">
      <c r="A22" s="56" t="s">
        <v>31</v>
      </c>
      <c r="B22" s="74"/>
      <c r="C22" s="33">
        <f t="shared" ref="C22:D22" si="16">C21</f>
        <v>51686.8</v>
      </c>
      <c r="D22" s="33">
        <f t="shared" si="16"/>
        <v>5961.6</v>
      </c>
      <c r="E22" s="33">
        <f t="shared" si="14"/>
        <v>11.534086072266033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16336.3</v>
      </c>
      <c r="J22" s="33">
        <f t="shared" si="18"/>
        <v>1891.8</v>
      </c>
      <c r="K22" s="35">
        <f t="shared" si="15"/>
        <v>11.580345610695201</v>
      </c>
      <c r="L22" s="33">
        <f t="shared" si="18"/>
        <v>35350.5</v>
      </c>
      <c r="M22" s="33">
        <f t="shared" si="18"/>
        <v>4069.8</v>
      </c>
      <c r="N22" s="33">
        <f>M22/L22*100</f>
        <v>11.512708448253916</v>
      </c>
    </row>
    <row r="23" spans="1:16" ht="15.75" hidden="1" customHeight="1" x14ac:dyDescent="0.25">
      <c r="A23" s="58" t="s">
        <v>108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</row>
    <row r="24" spans="1:16" ht="30.75" hidden="1" customHeight="1" x14ac:dyDescent="0.3">
      <c r="A24" s="87" t="s">
        <v>29</v>
      </c>
      <c r="B24" s="57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56" t="s">
        <v>31</v>
      </c>
      <c r="B25" s="74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58" t="s">
        <v>146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</row>
    <row r="27" spans="1:16" ht="30.75" customHeight="1" x14ac:dyDescent="0.25">
      <c r="A27" s="87" t="s">
        <v>29</v>
      </c>
      <c r="B27" s="57"/>
      <c r="C27" s="32">
        <f>I27+L27+F27</f>
        <v>8984.6</v>
      </c>
      <c r="D27" s="32">
        <f>J27+M27+G27</f>
        <v>715.4</v>
      </c>
      <c r="E27" s="32">
        <f t="shared" ref="E27:E28" si="23">D27/C27*100</f>
        <v>7.9625136344411542</v>
      </c>
      <c r="F27" s="14">
        <v>1518.4</v>
      </c>
      <c r="G27" s="14">
        <v>0</v>
      </c>
      <c r="H27" s="32">
        <f t="shared" ref="H27:H28" si="24">G27/F27*100</f>
        <v>0</v>
      </c>
      <c r="I27" s="14">
        <v>64</v>
      </c>
      <c r="J27" s="14">
        <v>0</v>
      </c>
      <c r="K27" s="32">
        <f t="shared" ref="K27:K28" si="25">J27/I27*100</f>
        <v>0</v>
      </c>
      <c r="L27" s="14">
        <v>7402.2</v>
      </c>
      <c r="M27" s="14">
        <v>715.4</v>
      </c>
      <c r="N27" s="32">
        <f t="shared" ref="N27:N28" si="26">M27/L27*100</f>
        <v>9.6646942800788942</v>
      </c>
    </row>
    <row r="28" spans="1:16" x14ac:dyDescent="0.25">
      <c r="A28" s="95" t="s">
        <v>31</v>
      </c>
      <c r="B28" s="96"/>
      <c r="C28" s="34">
        <f>C27</f>
        <v>8984.6</v>
      </c>
      <c r="D28" s="34">
        <f>D27</f>
        <v>715.4</v>
      </c>
      <c r="E28" s="34">
        <f t="shared" si="23"/>
        <v>7.9625136344411542</v>
      </c>
      <c r="F28" s="34">
        <f t="shared" ref="F28:G28" si="27">F27</f>
        <v>1518.4</v>
      </c>
      <c r="G28" s="34">
        <f t="shared" si="27"/>
        <v>0</v>
      </c>
      <c r="H28" s="32">
        <f t="shared" si="24"/>
        <v>0</v>
      </c>
      <c r="I28" s="34">
        <f t="shared" ref="I28:J28" si="28">I27</f>
        <v>64</v>
      </c>
      <c r="J28" s="34">
        <f t="shared" si="28"/>
        <v>0</v>
      </c>
      <c r="K28" s="32">
        <f t="shared" si="25"/>
        <v>0</v>
      </c>
      <c r="L28" s="34">
        <f>L27</f>
        <v>7402.2</v>
      </c>
      <c r="M28" s="34">
        <f>M27</f>
        <v>715.4</v>
      </c>
      <c r="N28" s="37">
        <f t="shared" si="26"/>
        <v>9.6646942800788942</v>
      </c>
    </row>
    <row r="29" spans="1:16" s="50" customFormat="1" ht="15.75" customHeight="1" x14ac:dyDescent="0.25">
      <c r="A29" s="58" t="s">
        <v>127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0"/>
      <c r="P29" s="51"/>
    </row>
    <row r="30" spans="1:16" s="50" customFormat="1" ht="15.75" customHeight="1" x14ac:dyDescent="0.25">
      <c r="A30" s="92" t="s">
        <v>29</v>
      </c>
      <c r="B30" s="92"/>
      <c r="C30" s="52">
        <f>I30+L30+F30</f>
        <v>245</v>
      </c>
      <c r="D30" s="52">
        <f>J30+M30+G30</f>
        <v>58</v>
      </c>
      <c r="E30" s="52">
        <f t="shared" ref="E30:E32" si="29">D30/C30*100</f>
        <v>23.673469387755102</v>
      </c>
      <c r="F30" s="52"/>
      <c r="G30" s="52"/>
      <c r="H30" s="52"/>
      <c r="I30" s="52"/>
      <c r="J30" s="52"/>
      <c r="K30" s="52"/>
      <c r="L30" s="20">
        <v>245</v>
      </c>
      <c r="M30" s="20">
        <v>58</v>
      </c>
      <c r="N30" s="14">
        <f t="shared" ref="N30:N32" si="30">M30/L30*100</f>
        <v>23.673469387755102</v>
      </c>
      <c r="P30" s="51"/>
    </row>
    <row r="31" spans="1:16" s="50" customFormat="1" ht="15.75" customHeight="1" x14ac:dyDescent="0.25">
      <c r="A31" s="95" t="s">
        <v>31</v>
      </c>
      <c r="B31" s="96"/>
      <c r="C31" s="52">
        <f>C30</f>
        <v>245</v>
      </c>
      <c r="D31" s="52">
        <f>D30</f>
        <v>58</v>
      </c>
      <c r="E31" s="52">
        <f t="shared" si="29"/>
        <v>23.673469387755102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58</v>
      </c>
      <c r="N31" s="53">
        <f t="shared" si="30"/>
        <v>23.673469387755102</v>
      </c>
      <c r="P31" s="51"/>
    </row>
    <row r="32" spans="1:16" s="3" customFormat="1" ht="15.75" customHeight="1" x14ac:dyDescent="0.25">
      <c r="A32" s="93" t="s">
        <v>50</v>
      </c>
      <c r="B32" s="94"/>
      <c r="C32" s="35">
        <f>C9+C13+C16+C19+C22+C25+C28+C31</f>
        <v>1817370.2000000004</v>
      </c>
      <c r="D32" s="35">
        <f>D9+D13+D16+D19+D22+D25+D28+D31</f>
        <v>224585.09999999998</v>
      </c>
      <c r="E32" s="35">
        <f t="shared" si="29"/>
        <v>12.357696852297893</v>
      </c>
      <c r="F32" s="35">
        <f>F9+F13+F16+F19+F22+F25+F28+F31</f>
        <v>104166.7</v>
      </c>
      <c r="G32" s="35">
        <f>G9+G13+G16+G19+G22+G25+G28+G31</f>
        <v>13954.6</v>
      </c>
      <c r="H32" s="35">
        <f t="shared" ref="H32" si="33">G32/F32*100</f>
        <v>13.396411713148252</v>
      </c>
      <c r="I32" s="35">
        <f>I9+I13+I16+I19+I22+I25+I28+I31</f>
        <v>1185578.9000000001</v>
      </c>
      <c r="J32" s="35">
        <f>J9+J13+J16+J19+J22+J25+J28+J31</f>
        <v>138311.4</v>
      </c>
      <c r="K32" s="35">
        <f t="shared" ref="K32" si="34">J32/I32*100</f>
        <v>11.666148916786558</v>
      </c>
      <c r="L32" s="35">
        <f>L9+L13+L16+L19+L22+L25+L28+L31</f>
        <v>527624.6</v>
      </c>
      <c r="M32" s="35">
        <f>M9+M13+M16+M19+M22+M25+M28+M31</f>
        <v>72319.100000000006</v>
      </c>
      <c r="N32" s="35">
        <f t="shared" si="30"/>
        <v>13.70654438780906</v>
      </c>
      <c r="P32" s="4"/>
    </row>
    <row r="33" spans="1:14" ht="22.5" customHeight="1" x14ac:dyDescent="0.35">
      <c r="A33" s="7" t="s">
        <v>18</v>
      </c>
      <c r="B33" s="111" t="s">
        <v>3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3"/>
    </row>
    <row r="34" spans="1:14" ht="15.75" customHeight="1" x14ac:dyDescent="0.25">
      <c r="A34" s="78" t="s">
        <v>34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</row>
    <row r="35" spans="1:14" ht="15.6" hidden="1" x14ac:dyDescent="0.3">
      <c r="A35" s="63" t="s">
        <v>36</v>
      </c>
      <c r="B35" s="62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83" t="s">
        <v>35</v>
      </c>
      <c r="B36" s="57"/>
      <c r="C36" s="32">
        <f>I36+L36+F36</f>
        <v>102953.7</v>
      </c>
      <c r="D36" s="32">
        <f>J36+M36+G36</f>
        <v>0</v>
      </c>
      <c r="E36" s="32">
        <f t="shared" ref="E36:E37" si="35">D36/C36*100</f>
        <v>0</v>
      </c>
      <c r="F36" s="16">
        <v>10027.200000000001</v>
      </c>
      <c r="G36" s="16">
        <v>0</v>
      </c>
      <c r="H36" s="32">
        <f t="shared" ref="H36:H37" si="36">G36/F36*100</f>
        <v>0</v>
      </c>
      <c r="I36" s="16">
        <v>92926.5</v>
      </c>
      <c r="J36" s="16">
        <v>0</v>
      </c>
      <c r="K36" s="32">
        <f t="shared" ref="K36:K37" si="37">J36/I36*100</f>
        <v>0</v>
      </c>
      <c r="L36" s="14"/>
      <c r="M36" s="14"/>
      <c r="N36" s="32"/>
    </row>
    <row r="37" spans="1:14" x14ac:dyDescent="0.25">
      <c r="A37" s="72" t="s">
        <v>37</v>
      </c>
      <c r="B37" s="57"/>
      <c r="C37" s="38">
        <f>C36+C35</f>
        <v>102953.7</v>
      </c>
      <c r="D37" s="38">
        <f>D36+D35</f>
        <v>0</v>
      </c>
      <c r="E37" s="33">
        <f t="shared" si="35"/>
        <v>0</v>
      </c>
      <c r="F37" s="38">
        <f>F36+F35</f>
        <v>10027.200000000001</v>
      </c>
      <c r="G37" s="38">
        <f>G36+G35</f>
        <v>0</v>
      </c>
      <c r="H37" s="35">
        <f t="shared" si="36"/>
        <v>0</v>
      </c>
      <c r="I37" s="38">
        <f>I36+I35</f>
        <v>92926.5</v>
      </c>
      <c r="J37" s="38">
        <f>J36+J35</f>
        <v>0</v>
      </c>
      <c r="K37" s="35">
        <f t="shared" si="37"/>
        <v>0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78" t="s">
        <v>138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</row>
    <row r="39" spans="1:14" x14ac:dyDescent="0.25">
      <c r="A39" s="63" t="s">
        <v>36</v>
      </c>
      <c r="B39" s="62"/>
      <c r="C39" s="32">
        <f>I39+L39+F39</f>
        <v>800</v>
      </c>
      <c r="D39" s="32">
        <f>J39+M39+G39</f>
        <v>200</v>
      </c>
      <c r="E39" s="32">
        <f t="shared" ref="E39:E40" si="38">D39/C39*100</f>
        <v>25</v>
      </c>
      <c r="F39" s="16"/>
      <c r="G39" s="16"/>
      <c r="H39" s="32"/>
      <c r="I39" s="16"/>
      <c r="J39" s="16"/>
      <c r="K39" s="32"/>
      <c r="L39" s="14">
        <v>800</v>
      </c>
      <c r="M39" s="14">
        <v>200</v>
      </c>
      <c r="N39" s="32">
        <f t="shared" ref="N39:N116" si="39">M39/L39*100</f>
        <v>25</v>
      </c>
    </row>
    <row r="40" spans="1:14" x14ac:dyDescent="0.25">
      <c r="A40" s="72" t="s">
        <v>37</v>
      </c>
      <c r="B40" s="57"/>
      <c r="C40" s="38">
        <f>C39</f>
        <v>800</v>
      </c>
      <c r="D40" s="38">
        <f>D39</f>
        <v>200</v>
      </c>
      <c r="E40" s="33">
        <f t="shared" si="38"/>
        <v>25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200</v>
      </c>
      <c r="N40" s="33">
        <f t="shared" si="39"/>
        <v>25</v>
      </c>
    </row>
    <row r="41" spans="1:14" ht="15.75" customHeight="1" x14ac:dyDescent="0.25">
      <c r="A41" s="78" t="s">
        <v>38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80"/>
    </row>
    <row r="42" spans="1:14" x14ac:dyDescent="0.25">
      <c r="A42" s="63" t="s">
        <v>36</v>
      </c>
      <c r="B42" s="62"/>
      <c r="C42" s="32">
        <f>I42+L42+F42</f>
        <v>14789.5</v>
      </c>
      <c r="D42" s="32">
        <f>J42+M42+G42</f>
        <v>1513.2</v>
      </c>
      <c r="E42" s="32">
        <f t="shared" ref="E42:E44" si="42">D42/C42*100</f>
        <v>10.231583217823456</v>
      </c>
      <c r="F42" s="16"/>
      <c r="G42" s="16"/>
      <c r="H42" s="32"/>
      <c r="I42" s="16">
        <v>14789.5</v>
      </c>
      <c r="J42" s="16">
        <v>1513.2</v>
      </c>
      <c r="K42" s="32">
        <f t="shared" ref="K42:K44" si="43">J42/I42*100</f>
        <v>10.231583217823456</v>
      </c>
      <c r="L42" s="14"/>
      <c r="M42" s="14"/>
      <c r="N42" s="32"/>
    </row>
    <row r="43" spans="1:14" ht="30.75" customHeight="1" x14ac:dyDescent="0.25">
      <c r="A43" s="63" t="s">
        <v>29</v>
      </c>
      <c r="B43" s="62"/>
      <c r="C43" s="32">
        <f>I43+L43+F43</f>
        <v>108538.3</v>
      </c>
      <c r="D43" s="32">
        <f>J43+M43+G43</f>
        <v>18754.2</v>
      </c>
      <c r="E43" s="32">
        <f t="shared" si="42"/>
        <v>17.278877594360701</v>
      </c>
      <c r="F43" s="16"/>
      <c r="G43" s="16"/>
      <c r="H43" s="32"/>
      <c r="I43" s="16">
        <v>108538.3</v>
      </c>
      <c r="J43" s="16">
        <v>18754.2</v>
      </c>
      <c r="K43" s="32">
        <f t="shared" si="43"/>
        <v>17.278877594360701</v>
      </c>
      <c r="L43" s="14"/>
      <c r="M43" s="14"/>
      <c r="N43" s="32"/>
    </row>
    <row r="44" spans="1:14" x14ac:dyDescent="0.25">
      <c r="A44" s="72" t="s">
        <v>37</v>
      </c>
      <c r="B44" s="57"/>
      <c r="C44" s="38">
        <f>C42+C43</f>
        <v>123327.8</v>
      </c>
      <c r="D44" s="38">
        <f>D42+D43</f>
        <v>20267.400000000001</v>
      </c>
      <c r="E44" s="33">
        <f t="shared" si="42"/>
        <v>16.43376432564272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123327.8</v>
      </c>
      <c r="J44" s="38">
        <f t="shared" si="45"/>
        <v>20267.400000000001</v>
      </c>
      <c r="K44" s="33">
        <f t="shared" si="43"/>
        <v>16.43376432564272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78" t="s">
        <v>39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80"/>
    </row>
    <row r="46" spans="1:14" x14ac:dyDescent="0.25">
      <c r="A46" s="63" t="s">
        <v>36</v>
      </c>
      <c r="B46" s="62"/>
      <c r="C46" s="32">
        <f>I46+L46+F46</f>
        <v>6831</v>
      </c>
      <c r="D46" s="32">
        <f>J46+M46+G46</f>
        <v>1152.7</v>
      </c>
      <c r="E46" s="32">
        <f t="shared" ref="E46:E47" si="46">D46/C46*100</f>
        <v>16.874542526716439</v>
      </c>
      <c r="F46" s="16"/>
      <c r="G46" s="16"/>
      <c r="H46" s="32"/>
      <c r="I46" s="16"/>
      <c r="J46" s="16"/>
      <c r="K46" s="32"/>
      <c r="L46" s="14">
        <v>6831</v>
      </c>
      <c r="M46" s="14">
        <v>1152.7</v>
      </c>
      <c r="N46" s="32">
        <f t="shared" si="39"/>
        <v>16.874542526716439</v>
      </c>
    </row>
    <row r="47" spans="1:14" x14ac:dyDescent="0.25">
      <c r="A47" s="70" t="s">
        <v>37</v>
      </c>
      <c r="B47" s="62"/>
      <c r="C47" s="38">
        <f>C46</f>
        <v>6831</v>
      </c>
      <c r="D47" s="38">
        <f>D46</f>
        <v>1152.7</v>
      </c>
      <c r="E47" s="33">
        <f t="shared" si="46"/>
        <v>16.874542526716439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6831</v>
      </c>
      <c r="M47" s="33">
        <f>M46</f>
        <v>1152.7</v>
      </c>
      <c r="N47" s="33">
        <f t="shared" si="39"/>
        <v>16.874542526716439</v>
      </c>
    </row>
    <row r="48" spans="1:14" ht="15.75" customHeight="1" x14ac:dyDescent="0.25">
      <c r="A48" s="78" t="s">
        <v>40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49" spans="1:14" ht="15.6" hidden="1" x14ac:dyDescent="0.3">
      <c r="A49" s="63" t="s">
        <v>36</v>
      </c>
      <c r="B49" s="62"/>
      <c r="C49" s="14">
        <f>I49+L49+F49</f>
        <v>0</v>
      </c>
      <c r="D49" s="14">
        <f>J49+M49+G49</f>
        <v>0</v>
      </c>
      <c r="E49" s="14" t="e">
        <f t="shared" ref="E49:E61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63" t="s">
        <v>41</v>
      </c>
      <c r="B50" s="62"/>
      <c r="C50" s="32">
        <f t="shared" ref="C50:C52" si="50">I50+L50+F50</f>
        <v>312</v>
      </c>
      <c r="D50" s="32">
        <f t="shared" ref="D50:D52" si="51">J50+M50+G50</f>
        <v>0</v>
      </c>
      <c r="E50" s="32">
        <f t="shared" si="49"/>
        <v>0</v>
      </c>
      <c r="F50" s="16"/>
      <c r="G50" s="16"/>
      <c r="H50" s="32"/>
      <c r="I50" s="16"/>
      <c r="J50" s="16"/>
      <c r="K50" s="32"/>
      <c r="L50" s="14">
        <v>312</v>
      </c>
      <c r="M50" s="14">
        <v>0</v>
      </c>
      <c r="N50" s="32">
        <f t="shared" si="39"/>
        <v>0</v>
      </c>
    </row>
    <row r="51" spans="1:14" ht="30.75" hidden="1" customHeight="1" x14ac:dyDescent="0.25">
      <c r="A51" s="63" t="s">
        <v>126</v>
      </c>
      <c r="B51" s="62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63" t="s">
        <v>43</v>
      </c>
      <c r="B52" s="62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70" t="s">
        <v>37</v>
      </c>
      <c r="B53" s="82"/>
      <c r="C53" s="38">
        <f>C49+C50+C51+C52</f>
        <v>312</v>
      </c>
      <c r="D53" s="38">
        <f>D49+D50+D51+D52</f>
        <v>0</v>
      </c>
      <c r="E53" s="33">
        <f t="shared" si="49"/>
        <v>0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312</v>
      </c>
      <c r="M53" s="38">
        <f t="shared" si="54"/>
        <v>0</v>
      </c>
      <c r="N53" s="33">
        <f t="shared" si="39"/>
        <v>0</v>
      </c>
    </row>
    <row r="54" spans="1:14" x14ac:dyDescent="0.25">
      <c r="A54" s="78" t="s">
        <v>112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00"/>
    </row>
    <row r="55" spans="1:14" x14ac:dyDescent="0.25">
      <c r="A55" s="63" t="s">
        <v>35</v>
      </c>
      <c r="B55" s="85"/>
      <c r="C55" s="32">
        <f t="shared" ref="C55:D55" si="55">I55+L55+F55</f>
        <v>2220.6</v>
      </c>
      <c r="D55" s="32">
        <f t="shared" si="55"/>
        <v>0</v>
      </c>
      <c r="E55" s="32">
        <f t="shared" si="49"/>
        <v>0</v>
      </c>
      <c r="F55" s="19"/>
      <c r="G55" s="19"/>
      <c r="H55" s="32"/>
      <c r="I55" s="19"/>
      <c r="J55" s="19"/>
      <c r="K55" s="32"/>
      <c r="L55" s="16">
        <v>2220.6</v>
      </c>
      <c r="M55" s="16">
        <v>0</v>
      </c>
      <c r="N55" s="35">
        <f t="shared" si="39"/>
        <v>0</v>
      </c>
    </row>
    <row r="56" spans="1:14" x14ac:dyDescent="0.25">
      <c r="A56" s="70" t="s">
        <v>37</v>
      </c>
      <c r="B56" s="85"/>
      <c r="C56" s="38">
        <f>C55</f>
        <v>2220.6</v>
      </c>
      <c r="D56" s="38">
        <f>D55</f>
        <v>0</v>
      </c>
      <c r="E56" s="32">
        <f t="shared" si="49"/>
        <v>0</v>
      </c>
      <c r="F56" s="38">
        <f>F55</f>
        <v>0</v>
      </c>
      <c r="G56" s="38">
        <f>G55</f>
        <v>0</v>
      </c>
      <c r="H56" s="32"/>
      <c r="I56" s="38">
        <f>I55</f>
        <v>0</v>
      </c>
      <c r="J56" s="38">
        <f>J55</f>
        <v>0</v>
      </c>
      <c r="K56" s="32"/>
      <c r="L56" s="38">
        <f>L55</f>
        <v>2220.6</v>
      </c>
      <c r="M56" s="38">
        <f>M55</f>
        <v>0</v>
      </c>
      <c r="N56" s="33">
        <f t="shared" si="39"/>
        <v>0</v>
      </c>
    </row>
    <row r="57" spans="1:14" ht="24.75" customHeight="1" x14ac:dyDescent="0.25">
      <c r="A57" s="78" t="s">
        <v>141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80"/>
    </row>
    <row r="58" spans="1:14" x14ac:dyDescent="0.25">
      <c r="A58" s="63" t="s">
        <v>36</v>
      </c>
      <c r="B58" s="62"/>
      <c r="C58" s="32">
        <f>I58+L58+F58</f>
        <v>2216.8000000000002</v>
      </c>
      <c r="D58" s="32">
        <f>J58+M58+G58</f>
        <v>0</v>
      </c>
      <c r="E58" s="32"/>
      <c r="F58" s="16"/>
      <c r="G58" s="16"/>
      <c r="H58" s="32"/>
      <c r="I58" s="16"/>
      <c r="J58" s="16"/>
      <c r="K58" s="32"/>
      <c r="L58" s="14">
        <v>2216.8000000000002</v>
      </c>
      <c r="M58" s="14">
        <v>0</v>
      </c>
      <c r="N58" s="32"/>
    </row>
    <row r="59" spans="1:14" ht="31.5" hidden="1" customHeight="1" x14ac:dyDescent="0.25">
      <c r="A59" s="63" t="s">
        <v>41</v>
      </c>
      <c r="B59" s="62"/>
      <c r="C59" s="32">
        <f>I59+L59+F59</f>
        <v>0</v>
      </c>
      <c r="D59" s="32">
        <f>J59+M59+G59</f>
        <v>0</v>
      </c>
      <c r="E59" s="32"/>
      <c r="F59" s="16"/>
      <c r="G59" s="16"/>
      <c r="H59" s="32"/>
      <c r="I59" s="16"/>
      <c r="J59" s="16"/>
      <c r="K59" s="32"/>
      <c r="L59" s="14">
        <v>0</v>
      </c>
      <c r="M59" s="14">
        <v>0</v>
      </c>
      <c r="N59" s="32"/>
    </row>
    <row r="60" spans="1:14" x14ac:dyDescent="0.25">
      <c r="A60" s="70" t="s">
        <v>37</v>
      </c>
      <c r="B60" s="62"/>
      <c r="C60" s="38">
        <f>C58+C59</f>
        <v>2216.8000000000002</v>
      </c>
      <c r="D60" s="38">
        <f>D58+D59</f>
        <v>0</v>
      </c>
      <c r="E60" s="33"/>
      <c r="F60" s="38">
        <f t="shared" ref="F60:G60" si="56">F58</f>
        <v>0</v>
      </c>
      <c r="G60" s="38">
        <f t="shared" si="56"/>
        <v>0</v>
      </c>
      <c r="H60" s="32"/>
      <c r="I60" s="38">
        <f t="shared" ref="I60:J60" si="57">I58</f>
        <v>0</v>
      </c>
      <c r="J60" s="38">
        <f t="shared" si="57"/>
        <v>0</v>
      </c>
      <c r="K60" s="32"/>
      <c r="L60" s="33">
        <f>L58+L59</f>
        <v>2216.8000000000002</v>
      </c>
      <c r="M60" s="33">
        <f>M58+M59</f>
        <v>0</v>
      </c>
      <c r="N60" s="33"/>
    </row>
    <row r="61" spans="1:14" x14ac:dyDescent="0.25">
      <c r="A61" s="70" t="s">
        <v>50</v>
      </c>
      <c r="B61" s="62"/>
      <c r="C61" s="39">
        <f>C37+C40+C44+C47+C53+C56+C60</f>
        <v>238661.9</v>
      </c>
      <c r="D61" s="39">
        <f>D37+D40+D44+D47+D53+D56+D60</f>
        <v>21620.100000000002</v>
      </c>
      <c r="E61" s="35">
        <f t="shared" si="49"/>
        <v>9.0588820419178777</v>
      </c>
      <c r="F61" s="39">
        <f>F37+F40+F44+F47+F53+F56+F60</f>
        <v>10027.200000000001</v>
      </c>
      <c r="G61" s="39">
        <f>G37+G40+G44+G47+G53+G56+G60</f>
        <v>0</v>
      </c>
      <c r="H61" s="35">
        <f t="shared" ref="H61" si="58">G61/F61*100</f>
        <v>0</v>
      </c>
      <c r="I61" s="39">
        <f>I37+I40+I44+I47+I53+I56+I60</f>
        <v>216254.3</v>
      </c>
      <c r="J61" s="39">
        <f>J37+J40+J44+J47+J53+J56+J60</f>
        <v>20267.400000000001</v>
      </c>
      <c r="K61" s="35">
        <f t="shared" ref="K61" si="59">J61/I61*100</f>
        <v>9.3720217355215603</v>
      </c>
      <c r="L61" s="39">
        <f>L37+L40+L44+L47+L53+L56+L60</f>
        <v>12380.400000000001</v>
      </c>
      <c r="M61" s="39">
        <f>M37+M40+M44+M47+M53+M56+M60</f>
        <v>1352.7</v>
      </c>
      <c r="N61" s="35">
        <f t="shared" si="39"/>
        <v>10.926141320151206</v>
      </c>
    </row>
    <row r="62" spans="1:14" ht="33" customHeight="1" x14ac:dyDescent="0.35">
      <c r="A62" s="54" t="s">
        <v>19</v>
      </c>
      <c r="B62" s="64" t="s">
        <v>4</v>
      </c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6"/>
    </row>
    <row r="63" spans="1:14" ht="15.75" customHeight="1" x14ac:dyDescent="0.25">
      <c r="A63" s="78" t="s">
        <v>44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80"/>
    </row>
    <row r="64" spans="1:14" x14ac:dyDescent="0.25">
      <c r="A64" s="63" t="s">
        <v>36</v>
      </c>
      <c r="B64" s="62"/>
      <c r="C64" s="32">
        <f t="shared" ref="C64:C65" si="60">I64+L64+F64</f>
        <v>38788.800000000003</v>
      </c>
      <c r="D64" s="32">
        <f t="shared" ref="D64:D65" si="61">J64+M64+G64</f>
        <v>10552.6</v>
      </c>
      <c r="E64" s="32"/>
      <c r="F64" s="16">
        <v>9478.5</v>
      </c>
      <c r="G64" s="16">
        <v>9478.5</v>
      </c>
      <c r="H64" s="32">
        <f t="shared" ref="H64:H66" si="62">G64/F64*100</f>
        <v>100</v>
      </c>
      <c r="I64" s="16">
        <v>24663.3</v>
      </c>
      <c r="J64" s="16">
        <v>1074.0999999999999</v>
      </c>
      <c r="K64" s="32">
        <f t="shared" ref="K64" si="63">J64/I64*100</f>
        <v>4.3550538654600155</v>
      </c>
      <c r="L64" s="14">
        <v>4647</v>
      </c>
      <c r="M64" s="14">
        <v>0</v>
      </c>
      <c r="N64" s="32">
        <f t="shared" si="39"/>
        <v>0</v>
      </c>
    </row>
    <row r="65" spans="1:14" hidden="1" x14ac:dyDescent="0.25">
      <c r="A65" s="63" t="s">
        <v>41</v>
      </c>
      <c r="B65" s="62"/>
      <c r="C65" s="32">
        <f t="shared" si="60"/>
        <v>0</v>
      </c>
      <c r="D65" s="32">
        <f t="shared" si="61"/>
        <v>0</v>
      </c>
      <c r="E65" s="32"/>
      <c r="F65" s="16"/>
      <c r="G65" s="16"/>
      <c r="H65" s="32" t="e">
        <f t="shared" si="62"/>
        <v>#DIV/0!</v>
      </c>
      <c r="I65" s="16"/>
      <c r="J65" s="16"/>
      <c r="K65" s="32"/>
      <c r="L65" s="14">
        <v>0</v>
      </c>
      <c r="M65" s="14">
        <v>0</v>
      </c>
      <c r="N65" s="32" t="e">
        <f t="shared" si="39"/>
        <v>#DIV/0!</v>
      </c>
    </row>
    <row r="66" spans="1:14" x14ac:dyDescent="0.25">
      <c r="A66" s="72" t="s">
        <v>37</v>
      </c>
      <c r="B66" s="57"/>
      <c r="C66" s="38">
        <f>C64+C65</f>
        <v>38788.800000000003</v>
      </c>
      <c r="D66" s="38">
        <f>D64+D65</f>
        <v>10552.6</v>
      </c>
      <c r="E66" s="33"/>
      <c r="F66" s="38">
        <f>F64+F65</f>
        <v>9478.5</v>
      </c>
      <c r="G66" s="38">
        <f>G64+G65</f>
        <v>9478.5</v>
      </c>
      <c r="H66" s="32">
        <f t="shared" si="62"/>
        <v>100</v>
      </c>
      <c r="I66" s="38">
        <f>SUM(I64:I65)</f>
        <v>24663.3</v>
      </c>
      <c r="J66" s="38">
        <f>SUM(J64:J65)</f>
        <v>1074.0999999999999</v>
      </c>
      <c r="K66" s="32">
        <f t="shared" ref="K66" si="64">J66/I66*100</f>
        <v>4.3550538654600155</v>
      </c>
      <c r="L66" s="38">
        <f>SUM(L64:L65)</f>
        <v>4647</v>
      </c>
      <c r="M66" s="38">
        <f>SUM(M64:M65)</f>
        <v>0</v>
      </c>
      <c r="N66" s="32">
        <f t="shared" si="39"/>
        <v>0</v>
      </c>
    </row>
    <row r="67" spans="1:14" ht="15.75" customHeight="1" x14ac:dyDescent="0.25">
      <c r="A67" s="78" t="s">
        <v>45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80"/>
    </row>
    <row r="68" spans="1:14" x14ac:dyDescent="0.25">
      <c r="A68" s="63" t="s">
        <v>36</v>
      </c>
      <c r="B68" s="62"/>
      <c r="C68" s="32">
        <f t="shared" ref="C68:D68" si="65">I68+L68+F68</f>
        <v>5420.3</v>
      </c>
      <c r="D68" s="32">
        <f t="shared" si="65"/>
        <v>0</v>
      </c>
      <c r="E68" s="32">
        <f t="shared" ref="E68:E73" si="66">D68/C68*100</f>
        <v>0</v>
      </c>
      <c r="F68" s="16"/>
      <c r="G68" s="16"/>
      <c r="H68" s="32"/>
      <c r="I68" s="16"/>
      <c r="J68" s="16"/>
      <c r="K68" s="32"/>
      <c r="L68" s="14">
        <v>5420.3</v>
      </c>
      <c r="M68" s="14">
        <v>0</v>
      </c>
      <c r="N68" s="32">
        <f t="shared" si="39"/>
        <v>0</v>
      </c>
    </row>
    <row r="69" spans="1:14" ht="28.5" customHeight="1" x14ac:dyDescent="0.25">
      <c r="A69" s="63" t="s">
        <v>41</v>
      </c>
      <c r="B69" s="62"/>
      <c r="C69" s="32">
        <f t="shared" ref="C69" si="67">I69+L69+F69</f>
        <v>460</v>
      </c>
      <c r="D69" s="32">
        <f t="shared" ref="D69" si="68">J69+M69+G69</f>
        <v>0</v>
      </c>
      <c r="E69" s="32">
        <f t="shared" si="66"/>
        <v>0</v>
      </c>
      <c r="F69" s="17"/>
      <c r="G69" s="17"/>
      <c r="H69" s="32"/>
      <c r="I69" s="16"/>
      <c r="J69" s="16"/>
      <c r="K69" s="32"/>
      <c r="L69" s="14">
        <v>460</v>
      </c>
      <c r="M69" s="14">
        <v>0</v>
      </c>
      <c r="N69" s="32">
        <f t="shared" si="39"/>
        <v>0</v>
      </c>
    </row>
    <row r="70" spans="1:14" x14ac:dyDescent="0.25">
      <c r="A70" s="72" t="s">
        <v>37</v>
      </c>
      <c r="B70" s="57"/>
      <c r="C70" s="38">
        <f>C68+C69</f>
        <v>5880.3</v>
      </c>
      <c r="D70" s="38">
        <f>D68+D69</f>
        <v>0</v>
      </c>
      <c r="E70" s="33">
        <f t="shared" si="66"/>
        <v>0</v>
      </c>
      <c r="F70" s="38">
        <f t="shared" ref="F70:G70" si="69">F68+F69</f>
        <v>0</v>
      </c>
      <c r="G70" s="38">
        <f t="shared" si="69"/>
        <v>0</v>
      </c>
      <c r="H70" s="32"/>
      <c r="I70" s="38">
        <f t="shared" ref="I70:J70" si="70">I68+I69</f>
        <v>0</v>
      </c>
      <c r="J70" s="38">
        <f t="shared" si="70"/>
        <v>0</v>
      </c>
      <c r="K70" s="33">
        <v>0</v>
      </c>
      <c r="L70" s="33">
        <f>SUM(L68:L69)</f>
        <v>5880.3</v>
      </c>
      <c r="M70" s="33">
        <f>SUM(M68:M69)</f>
        <v>0</v>
      </c>
      <c r="N70" s="33">
        <f t="shared" si="39"/>
        <v>0</v>
      </c>
    </row>
    <row r="71" spans="1:14" ht="15.75" customHeight="1" x14ac:dyDescent="0.25">
      <c r="A71" s="78" t="s">
        <v>76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80"/>
    </row>
    <row r="72" spans="1:14" x14ac:dyDescent="0.25">
      <c r="A72" s="63" t="s">
        <v>36</v>
      </c>
      <c r="B72" s="62"/>
      <c r="C72" s="32">
        <f t="shared" ref="C72" si="71">I72+L72+F72</f>
        <v>3002.6000000000004</v>
      </c>
      <c r="D72" s="32">
        <f t="shared" ref="D72" si="72">J72+M72+G72</f>
        <v>0</v>
      </c>
      <c r="E72" s="32">
        <f t="shared" si="66"/>
        <v>0</v>
      </c>
      <c r="F72" s="16">
        <v>315.8</v>
      </c>
      <c r="G72" s="16">
        <v>0</v>
      </c>
      <c r="H72" s="36">
        <f t="shared" ref="H72:H73" si="73">G72/F72*100</f>
        <v>0</v>
      </c>
      <c r="I72" s="16">
        <v>1515.8</v>
      </c>
      <c r="J72" s="16">
        <v>0</v>
      </c>
      <c r="K72" s="36">
        <f t="shared" ref="K72:K73" si="74">J72/I72*100</f>
        <v>0</v>
      </c>
      <c r="L72" s="14">
        <v>1171</v>
      </c>
      <c r="M72" s="14">
        <v>0</v>
      </c>
      <c r="N72" s="32">
        <f t="shared" si="39"/>
        <v>0</v>
      </c>
    </row>
    <row r="73" spans="1:14" x14ac:dyDescent="0.25">
      <c r="A73" s="72" t="s">
        <v>37</v>
      </c>
      <c r="B73" s="57"/>
      <c r="C73" s="38">
        <f>C72</f>
        <v>3002.6000000000004</v>
      </c>
      <c r="D73" s="38">
        <f>D72</f>
        <v>0</v>
      </c>
      <c r="E73" s="35">
        <f t="shared" si="66"/>
        <v>0</v>
      </c>
      <c r="F73" s="38">
        <f t="shared" ref="F73:G73" si="75">F72</f>
        <v>315.8</v>
      </c>
      <c r="G73" s="38">
        <f t="shared" si="75"/>
        <v>0</v>
      </c>
      <c r="H73" s="39">
        <f t="shared" si="73"/>
        <v>0</v>
      </c>
      <c r="I73" s="38">
        <f t="shared" ref="I73:J73" si="76">I72</f>
        <v>1515.8</v>
      </c>
      <c r="J73" s="38">
        <f t="shared" si="76"/>
        <v>0</v>
      </c>
      <c r="K73" s="39">
        <f t="shared" si="74"/>
        <v>0</v>
      </c>
      <c r="L73" s="33">
        <f>L72</f>
        <v>1171</v>
      </c>
      <c r="M73" s="33">
        <f>M72</f>
        <v>0</v>
      </c>
      <c r="N73" s="33">
        <f t="shared" si="39"/>
        <v>0</v>
      </c>
    </row>
    <row r="74" spans="1:14" ht="15.75" hidden="1" customHeight="1" x14ac:dyDescent="0.25">
      <c r="A74" s="78" t="s">
        <v>46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80"/>
    </row>
    <row r="75" spans="1:14" hidden="1" x14ac:dyDescent="0.25">
      <c r="A75" s="63" t="s">
        <v>36</v>
      </c>
      <c r="B75" s="62"/>
      <c r="C75" s="14">
        <f t="shared" ref="C75" si="77">I75+L75+F75</f>
        <v>0</v>
      </c>
      <c r="D75" s="14">
        <f t="shared" ref="D75" si="78">J75+M75+G75</f>
        <v>0</v>
      </c>
      <c r="E75" s="14" t="e">
        <f t="shared" ref="E75:E76" si="79">D75/C75*100</f>
        <v>#DIV/0!</v>
      </c>
      <c r="F75" s="16"/>
      <c r="G75" s="16"/>
      <c r="H75" s="14"/>
      <c r="I75" s="16"/>
      <c r="J75" s="16"/>
      <c r="K75" s="14"/>
      <c r="L75" s="14">
        <v>0</v>
      </c>
      <c r="M75" s="14">
        <v>0</v>
      </c>
      <c r="N75" s="14" t="e">
        <f t="shared" si="39"/>
        <v>#DIV/0!</v>
      </c>
    </row>
    <row r="76" spans="1:14" hidden="1" x14ac:dyDescent="0.25">
      <c r="A76" s="70" t="s">
        <v>31</v>
      </c>
      <c r="B76" s="62"/>
      <c r="C76" s="17">
        <f>C75</f>
        <v>0</v>
      </c>
      <c r="D76" s="17">
        <f>D75</f>
        <v>0</v>
      </c>
      <c r="E76" s="15" t="e">
        <f t="shared" si="79"/>
        <v>#DIV/0!</v>
      </c>
      <c r="F76" s="17">
        <f t="shared" ref="F76:G76" si="80">F75</f>
        <v>0</v>
      </c>
      <c r="G76" s="17">
        <f t="shared" si="80"/>
        <v>0</v>
      </c>
      <c r="H76" s="15"/>
      <c r="I76" s="17">
        <f t="shared" ref="I76:J76" si="81">I75</f>
        <v>0</v>
      </c>
      <c r="J76" s="17">
        <f t="shared" si="81"/>
        <v>0</v>
      </c>
      <c r="K76" s="15"/>
      <c r="L76" s="15">
        <f>L75</f>
        <v>0</v>
      </c>
      <c r="M76" s="15">
        <f>M75</f>
        <v>0</v>
      </c>
      <c r="N76" s="15" t="e">
        <f t="shared" si="39"/>
        <v>#DIV/0!</v>
      </c>
    </row>
    <row r="77" spans="1:14" ht="33" customHeight="1" x14ac:dyDescent="0.25">
      <c r="A77" s="78" t="s">
        <v>47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80"/>
    </row>
    <row r="78" spans="1:14" ht="33" customHeight="1" x14ac:dyDescent="0.25">
      <c r="A78" s="63" t="s">
        <v>35</v>
      </c>
      <c r="B78" s="62"/>
      <c r="C78" s="32">
        <f t="shared" ref="C78" si="82">I78+L78+F78</f>
        <v>755.8</v>
      </c>
      <c r="D78" s="32">
        <f t="shared" ref="D78" si="83">J78+M78+G78</f>
        <v>73.900000000000006</v>
      </c>
      <c r="E78" s="32">
        <f t="shared" ref="E78:E79" si="84">D78/C78*100</f>
        <v>9.7777189732733536</v>
      </c>
      <c r="F78" s="16"/>
      <c r="G78" s="16"/>
      <c r="H78" s="32"/>
      <c r="I78" s="16">
        <v>755.8</v>
      </c>
      <c r="J78" s="16">
        <v>73.900000000000006</v>
      </c>
      <c r="K78" s="32">
        <f t="shared" ref="K78:K79" si="85">J78/I78*100</f>
        <v>9.7777189732733536</v>
      </c>
      <c r="L78" s="14"/>
      <c r="M78" s="14"/>
      <c r="N78" s="32"/>
    </row>
    <row r="79" spans="1:14" x14ac:dyDescent="0.25">
      <c r="A79" s="70" t="s">
        <v>31</v>
      </c>
      <c r="B79" s="82"/>
      <c r="C79" s="38">
        <f>C78</f>
        <v>755.8</v>
      </c>
      <c r="D79" s="38">
        <f>D78</f>
        <v>73.900000000000006</v>
      </c>
      <c r="E79" s="33">
        <f t="shared" si="84"/>
        <v>9.7777189732733536</v>
      </c>
      <c r="F79" s="38">
        <f t="shared" ref="F79:G79" si="86">F78</f>
        <v>0</v>
      </c>
      <c r="G79" s="38">
        <f t="shared" si="86"/>
        <v>0</v>
      </c>
      <c r="H79" s="38"/>
      <c r="I79" s="38">
        <f t="shared" ref="I79:J79" si="87">I78</f>
        <v>755.8</v>
      </c>
      <c r="J79" s="38">
        <f t="shared" si="87"/>
        <v>73.900000000000006</v>
      </c>
      <c r="K79" s="33">
        <f t="shared" si="85"/>
        <v>9.7777189732733536</v>
      </c>
      <c r="L79" s="33">
        <f>L78</f>
        <v>0</v>
      </c>
      <c r="M79" s="33">
        <f>M78</f>
        <v>0</v>
      </c>
      <c r="N79" s="32"/>
    </row>
    <row r="80" spans="1:14" ht="33" customHeight="1" x14ac:dyDescent="0.25">
      <c r="A80" s="78" t="s">
        <v>48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80"/>
    </row>
    <row r="81" spans="1:14" hidden="1" x14ac:dyDescent="0.25">
      <c r="A81" s="83" t="s">
        <v>36</v>
      </c>
      <c r="B81" s="57"/>
      <c r="C81" s="32">
        <f t="shared" ref="C81" si="88">I81+L81+F81</f>
        <v>0</v>
      </c>
      <c r="D81" s="32">
        <f t="shared" ref="D81:D82" si="89">J81+M81+G81</f>
        <v>0</v>
      </c>
      <c r="E81" s="32" t="e">
        <f>D81/C81*100</f>
        <v>#DIV/0!</v>
      </c>
      <c r="F81" s="14"/>
      <c r="G81" s="14"/>
      <c r="H81" s="32"/>
      <c r="I81" s="14"/>
      <c r="J81" s="14"/>
      <c r="K81" s="32"/>
      <c r="L81" s="14">
        <v>0</v>
      </c>
      <c r="M81" s="14">
        <v>0</v>
      </c>
      <c r="N81" s="32" t="e">
        <f t="shared" si="39"/>
        <v>#DIV/0!</v>
      </c>
    </row>
    <row r="82" spans="1:14" x14ac:dyDescent="0.25">
      <c r="A82" s="63" t="s">
        <v>35</v>
      </c>
      <c r="B82" s="85"/>
      <c r="C82" s="32">
        <f>I82+L82+F82</f>
        <v>1000</v>
      </c>
      <c r="D82" s="32">
        <f t="shared" si="89"/>
        <v>73.099999999999994</v>
      </c>
      <c r="E82" s="32">
        <f>D82/C82*100</f>
        <v>7.31</v>
      </c>
      <c r="F82" s="14"/>
      <c r="G82" s="14"/>
      <c r="H82" s="32"/>
      <c r="I82" s="14"/>
      <c r="J82" s="14"/>
      <c r="K82" s="32"/>
      <c r="L82" s="14">
        <v>1000</v>
      </c>
      <c r="M82" s="14">
        <v>73.099999999999994</v>
      </c>
      <c r="N82" s="32">
        <f t="shared" si="39"/>
        <v>7.31</v>
      </c>
    </row>
    <row r="83" spans="1:14" x14ac:dyDescent="0.25">
      <c r="A83" s="84" t="s">
        <v>31</v>
      </c>
      <c r="B83" s="84"/>
      <c r="C83" s="38">
        <f>C81+C82</f>
        <v>1000</v>
      </c>
      <c r="D83" s="38">
        <f>D81+D82</f>
        <v>73.099999999999994</v>
      </c>
      <c r="E83" s="33">
        <f t="shared" ref="E83:E96" si="90">D83/C83*100</f>
        <v>7.31</v>
      </c>
      <c r="F83" s="38">
        <f t="shared" ref="F83:G83" si="91">F81</f>
        <v>0</v>
      </c>
      <c r="G83" s="38">
        <f t="shared" si="91"/>
        <v>0</v>
      </c>
      <c r="H83" s="32"/>
      <c r="I83" s="33">
        <f t="shared" ref="I83:J83" si="92">I81</f>
        <v>0</v>
      </c>
      <c r="J83" s="33">
        <f t="shared" si="92"/>
        <v>0</v>
      </c>
      <c r="K83" s="32"/>
      <c r="L83" s="33">
        <f>L81+L82</f>
        <v>1000</v>
      </c>
      <c r="M83" s="33">
        <f>M81+M82</f>
        <v>73.099999999999994</v>
      </c>
      <c r="N83" s="33">
        <f t="shared" si="39"/>
        <v>7.31</v>
      </c>
    </row>
    <row r="84" spans="1:14" ht="32.25" customHeight="1" x14ac:dyDescent="0.25">
      <c r="A84" s="58" t="s">
        <v>142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60"/>
    </row>
    <row r="85" spans="1:14" x14ac:dyDescent="0.25">
      <c r="A85" s="83" t="s">
        <v>36</v>
      </c>
      <c r="B85" s="57"/>
      <c r="C85" s="14">
        <f t="shared" ref="C85" si="93">I85+L85+F85</f>
        <v>9873.6</v>
      </c>
      <c r="D85" s="14">
        <f t="shared" ref="D85" si="94">J85+M85+G85</f>
        <v>0</v>
      </c>
      <c r="E85" s="32">
        <f t="shared" ref="E85:E86" si="95">D85/C85*100</f>
        <v>0</v>
      </c>
      <c r="F85" s="21"/>
      <c r="G85" s="21"/>
      <c r="H85" s="20"/>
      <c r="I85" s="21"/>
      <c r="J85" s="21"/>
      <c r="K85" s="20"/>
      <c r="L85" s="20">
        <v>9873.6</v>
      </c>
      <c r="M85" s="20">
        <v>0</v>
      </c>
      <c r="N85" s="32">
        <f t="shared" si="39"/>
        <v>0</v>
      </c>
    </row>
    <row r="86" spans="1:14" x14ac:dyDescent="0.25">
      <c r="A86" s="84" t="s">
        <v>31</v>
      </c>
      <c r="B86" s="84"/>
      <c r="C86" s="17">
        <f>C85</f>
        <v>9873.6</v>
      </c>
      <c r="D86" s="17">
        <f>D85</f>
        <v>0</v>
      </c>
      <c r="E86" s="32">
        <f t="shared" si="95"/>
        <v>0</v>
      </c>
      <c r="F86" s="21">
        <f t="shared" ref="F86:G86" si="96">F85</f>
        <v>0</v>
      </c>
      <c r="G86" s="21">
        <f t="shared" si="96"/>
        <v>0</v>
      </c>
      <c r="H86" s="20"/>
      <c r="I86" s="21">
        <f t="shared" ref="I86:J86" si="97">I85</f>
        <v>0</v>
      </c>
      <c r="J86" s="21">
        <f t="shared" si="97"/>
        <v>0</v>
      </c>
      <c r="K86" s="20"/>
      <c r="L86" s="21">
        <f>L85</f>
        <v>9873.6</v>
      </c>
      <c r="M86" s="21">
        <f>M85</f>
        <v>0</v>
      </c>
      <c r="N86" s="32">
        <f t="shared" si="39"/>
        <v>0</v>
      </c>
    </row>
    <row r="87" spans="1:14" x14ac:dyDescent="0.25">
      <c r="A87" s="78" t="s">
        <v>113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8"/>
    </row>
    <row r="88" spans="1:14" x14ac:dyDescent="0.25">
      <c r="A88" s="87" t="s">
        <v>36</v>
      </c>
      <c r="B88" s="88"/>
      <c r="C88" s="32">
        <f t="shared" ref="C88:D88" si="98">I88+L88+F88</f>
        <v>1735.6</v>
      </c>
      <c r="D88" s="32">
        <f t="shared" si="98"/>
        <v>867.7</v>
      </c>
      <c r="E88" s="32">
        <f t="shared" ref="E88:E92" si="99">D88/C88*100</f>
        <v>49.994238303756632</v>
      </c>
      <c r="F88" s="22"/>
      <c r="G88" s="22"/>
      <c r="H88" s="32"/>
      <c r="I88" s="22"/>
      <c r="J88" s="22"/>
      <c r="K88" s="32"/>
      <c r="L88" s="22">
        <v>1735.6</v>
      </c>
      <c r="M88" s="22">
        <v>867.7</v>
      </c>
      <c r="N88" s="32">
        <f t="shared" si="39"/>
        <v>49.994238303756632</v>
      </c>
    </row>
    <row r="89" spans="1:14" x14ac:dyDescent="0.25">
      <c r="A89" s="56" t="s">
        <v>37</v>
      </c>
      <c r="B89" s="89"/>
      <c r="C89" s="38">
        <f>C88</f>
        <v>1735.6</v>
      </c>
      <c r="D89" s="38">
        <f>D88</f>
        <v>867.7</v>
      </c>
      <c r="E89" s="32">
        <f t="shared" si="99"/>
        <v>49.994238303756632</v>
      </c>
      <c r="F89" s="38">
        <f t="shared" ref="F89:G89" si="100">F88</f>
        <v>0</v>
      </c>
      <c r="G89" s="38">
        <f t="shared" si="100"/>
        <v>0</v>
      </c>
      <c r="H89" s="32"/>
      <c r="I89" s="38">
        <f t="shared" ref="I89:J89" si="101">I88</f>
        <v>0</v>
      </c>
      <c r="J89" s="38">
        <f t="shared" si="101"/>
        <v>0</v>
      </c>
      <c r="K89" s="32"/>
      <c r="L89" s="38">
        <f t="shared" ref="L89:M89" si="102">L88</f>
        <v>1735.6</v>
      </c>
      <c r="M89" s="38">
        <f t="shared" si="102"/>
        <v>867.7</v>
      </c>
      <c r="N89" s="32">
        <f t="shared" si="39"/>
        <v>49.994238303756632</v>
      </c>
    </row>
    <row r="90" spans="1:14" x14ac:dyDescent="0.25">
      <c r="A90" s="78" t="s">
        <v>124</v>
      </c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8"/>
    </row>
    <row r="91" spans="1:14" x14ac:dyDescent="0.25">
      <c r="A91" s="87" t="s">
        <v>36</v>
      </c>
      <c r="B91" s="89"/>
      <c r="C91" s="32">
        <f t="shared" ref="C91:D91" si="103">I91+L91+F91</f>
        <v>1761.5</v>
      </c>
      <c r="D91" s="32">
        <f t="shared" si="103"/>
        <v>0</v>
      </c>
      <c r="E91" s="32">
        <f t="shared" si="99"/>
        <v>0</v>
      </c>
      <c r="F91" s="16"/>
      <c r="G91" s="16"/>
      <c r="H91" s="32"/>
      <c r="I91" s="16"/>
      <c r="J91" s="16"/>
      <c r="K91" s="32"/>
      <c r="L91" s="16">
        <v>1761.5</v>
      </c>
      <c r="M91" s="16">
        <v>0</v>
      </c>
      <c r="N91" s="32">
        <f t="shared" si="39"/>
        <v>0</v>
      </c>
    </row>
    <row r="92" spans="1:14" x14ac:dyDescent="0.25">
      <c r="A92" s="56" t="s">
        <v>37</v>
      </c>
      <c r="B92" s="89"/>
      <c r="C92" s="33">
        <f>C91</f>
        <v>1761.5</v>
      </c>
      <c r="D92" s="33">
        <f>D91</f>
        <v>0</v>
      </c>
      <c r="E92" s="33">
        <f t="shared" si="99"/>
        <v>0</v>
      </c>
      <c r="F92" s="33">
        <f t="shared" ref="F92:G92" si="104">F91</f>
        <v>0</v>
      </c>
      <c r="G92" s="33">
        <f t="shared" si="104"/>
        <v>0</v>
      </c>
      <c r="H92" s="32"/>
      <c r="I92" s="33">
        <f t="shared" ref="I92:J92" si="105">I91</f>
        <v>0</v>
      </c>
      <c r="J92" s="33">
        <f t="shared" si="105"/>
        <v>0</v>
      </c>
      <c r="K92" s="32"/>
      <c r="L92" s="33">
        <f t="shared" ref="L92:M92" si="106">L91</f>
        <v>1761.5</v>
      </c>
      <c r="M92" s="33">
        <f t="shared" si="106"/>
        <v>0</v>
      </c>
      <c r="N92" s="33">
        <f t="shared" si="39"/>
        <v>0</v>
      </c>
    </row>
    <row r="93" spans="1:14" hidden="1" x14ac:dyDescent="0.25">
      <c r="A93" s="78" t="s">
        <v>137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8"/>
    </row>
    <row r="94" spans="1:14" hidden="1" x14ac:dyDescent="0.25">
      <c r="A94" s="63" t="s">
        <v>36</v>
      </c>
      <c r="B94" s="62"/>
      <c r="C94" s="32">
        <f t="shared" ref="C94:D94" si="107">I94+L94+F94</f>
        <v>0</v>
      </c>
      <c r="D94" s="32">
        <f t="shared" si="107"/>
        <v>0</v>
      </c>
      <c r="E94" s="32"/>
      <c r="F94" s="15"/>
      <c r="G94" s="15"/>
      <c r="H94" s="32"/>
      <c r="I94" s="18">
        <v>0</v>
      </c>
      <c r="J94" s="18">
        <v>0</v>
      </c>
      <c r="K94" s="32"/>
      <c r="L94" s="14">
        <v>0</v>
      </c>
      <c r="M94" s="14">
        <v>0</v>
      </c>
      <c r="N94" s="32"/>
    </row>
    <row r="95" spans="1:14" hidden="1" x14ac:dyDescent="0.25">
      <c r="A95" s="70" t="s">
        <v>37</v>
      </c>
      <c r="B95" s="85"/>
      <c r="C95" s="33">
        <f>C94</f>
        <v>0</v>
      </c>
      <c r="D95" s="33">
        <f>D94</f>
        <v>0</v>
      </c>
      <c r="E95" s="32"/>
      <c r="F95" s="33">
        <f t="shared" ref="F95:G95" si="108">F94</f>
        <v>0</v>
      </c>
      <c r="G95" s="33">
        <f t="shared" si="108"/>
        <v>0</v>
      </c>
      <c r="H95" s="32"/>
      <c r="I95" s="33">
        <f t="shared" ref="I95:J95" si="109">I94</f>
        <v>0</v>
      </c>
      <c r="J95" s="33">
        <f t="shared" si="109"/>
        <v>0</v>
      </c>
      <c r="K95" s="32"/>
      <c r="L95" s="33">
        <f t="shared" ref="L95:M95" si="110">L94</f>
        <v>0</v>
      </c>
      <c r="M95" s="33">
        <f t="shared" si="110"/>
        <v>0</v>
      </c>
      <c r="N95" s="32"/>
    </row>
    <row r="96" spans="1:14" x14ac:dyDescent="0.25">
      <c r="A96" s="56" t="s">
        <v>50</v>
      </c>
      <c r="B96" s="57"/>
      <c r="C96" s="42">
        <f>C66+C70+C73+C76+C79+C83+C86+C89+C92+C95</f>
        <v>62798.200000000004</v>
      </c>
      <c r="D96" s="42">
        <f>D66+D70+D73+D76+D79+D83+D86+D89+D92+D95</f>
        <v>11567.300000000001</v>
      </c>
      <c r="E96" s="42">
        <f t="shared" si="90"/>
        <v>18.419795471844736</v>
      </c>
      <c r="F96" s="42">
        <f>F66+F70+F73+F76+F79+F83+F86+F89+F92+F95</f>
        <v>9794.2999999999993</v>
      </c>
      <c r="G96" s="42">
        <f>G66+G70+G73+G76+G79+G83+G86+G89+G92+G95</f>
        <v>9478.5</v>
      </c>
      <c r="H96" s="42">
        <f>G96/F96*100</f>
        <v>96.775675648081034</v>
      </c>
      <c r="I96" s="42">
        <f>I66+I70+I73+I76+I79+I83+I86+I89+I92+I95</f>
        <v>26934.899999999998</v>
      </c>
      <c r="J96" s="42">
        <f>J66+J70+J73+J76+J79+J83+J86+J89+J92+J95</f>
        <v>1148</v>
      </c>
      <c r="K96" s="42">
        <f t="shared" ref="K96" si="111">J96/I96*100</f>
        <v>4.2621283167934543</v>
      </c>
      <c r="L96" s="42">
        <f>L66+L70+L73+L76+L79+L83+L86+L89+L92+L95</f>
        <v>26069</v>
      </c>
      <c r="M96" s="42">
        <f>M66+M70+M73+M76+M79+M83+M86+M89+M92+M95</f>
        <v>940.80000000000007</v>
      </c>
      <c r="N96" s="42">
        <f t="shared" si="39"/>
        <v>3.6088841152326525</v>
      </c>
    </row>
    <row r="97" spans="1:14" ht="22.5" customHeight="1" x14ac:dyDescent="0.35">
      <c r="A97" s="54" t="s">
        <v>20</v>
      </c>
      <c r="B97" s="64" t="s">
        <v>5</v>
      </c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6"/>
    </row>
    <row r="98" spans="1:14" ht="22.5" customHeight="1" x14ac:dyDescent="0.25">
      <c r="A98" s="58" t="s">
        <v>49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60"/>
    </row>
    <row r="99" spans="1:14" ht="22.5" customHeight="1" x14ac:dyDescent="0.25">
      <c r="A99" s="87" t="s">
        <v>36</v>
      </c>
      <c r="B99" s="57"/>
      <c r="C99" s="32">
        <f t="shared" ref="C99" si="112">I99+L99+F99</f>
        <v>270</v>
      </c>
      <c r="D99" s="32">
        <f>J99+M99+G99</f>
        <v>0</v>
      </c>
      <c r="E99" s="32">
        <f t="shared" ref="E99:E100" si="113">D99/C99*100</f>
        <v>0</v>
      </c>
      <c r="F99" s="14"/>
      <c r="G99" s="14"/>
      <c r="H99" s="32"/>
      <c r="I99" s="14"/>
      <c r="J99" s="14"/>
      <c r="K99" s="32"/>
      <c r="L99" s="14">
        <v>270</v>
      </c>
      <c r="M99" s="14">
        <v>0</v>
      </c>
      <c r="N99" s="32">
        <f t="shared" si="39"/>
        <v>0</v>
      </c>
    </row>
    <row r="100" spans="1:14" ht="15.75" customHeight="1" x14ac:dyDescent="0.25">
      <c r="A100" s="81" t="s">
        <v>37</v>
      </c>
      <c r="B100" s="82"/>
      <c r="C100" s="33">
        <f>C99</f>
        <v>270</v>
      </c>
      <c r="D100" s="33">
        <f>D99</f>
        <v>0</v>
      </c>
      <c r="E100" s="33">
        <f t="shared" si="113"/>
        <v>0</v>
      </c>
      <c r="F100" s="33">
        <f t="shared" ref="F100:G100" si="114">F99</f>
        <v>0</v>
      </c>
      <c r="G100" s="33">
        <f t="shared" si="114"/>
        <v>0</v>
      </c>
      <c r="H100" s="32"/>
      <c r="I100" s="33">
        <f t="shared" ref="I100:M100" si="115">I99</f>
        <v>0</v>
      </c>
      <c r="J100" s="33">
        <f t="shared" si="115"/>
        <v>0</v>
      </c>
      <c r="K100" s="35"/>
      <c r="L100" s="33">
        <f t="shared" si="115"/>
        <v>270</v>
      </c>
      <c r="M100" s="33">
        <f t="shared" si="115"/>
        <v>0</v>
      </c>
      <c r="N100" s="33">
        <f t="shared" si="39"/>
        <v>0</v>
      </c>
    </row>
    <row r="101" spans="1:14" ht="15.75" customHeight="1" x14ac:dyDescent="0.25">
      <c r="A101" s="58" t="s">
        <v>109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60"/>
    </row>
    <row r="102" spans="1:14" x14ac:dyDescent="0.25">
      <c r="A102" s="87" t="s">
        <v>36</v>
      </c>
      <c r="B102" s="57"/>
      <c r="C102" s="32">
        <f t="shared" ref="C102" si="116">I102+L102+F102</f>
        <v>20</v>
      </c>
      <c r="D102" s="32">
        <f t="shared" ref="D102" si="117">J102+M102+G102</f>
        <v>0</v>
      </c>
      <c r="E102" s="32">
        <f t="shared" ref="E102:E106" si="118">D102/C102*100</f>
        <v>0</v>
      </c>
      <c r="F102" s="14"/>
      <c r="G102" s="14"/>
      <c r="H102" s="32"/>
      <c r="I102" s="14"/>
      <c r="J102" s="14"/>
      <c r="K102" s="32"/>
      <c r="L102" s="14">
        <v>20</v>
      </c>
      <c r="M102" s="14">
        <v>0</v>
      </c>
      <c r="N102" s="32">
        <f t="shared" si="39"/>
        <v>0</v>
      </c>
    </row>
    <row r="103" spans="1:14" ht="34.5" customHeight="1" x14ac:dyDescent="0.25">
      <c r="A103" s="87" t="s">
        <v>41</v>
      </c>
      <c r="B103" s="57"/>
      <c r="C103" s="32">
        <f t="shared" ref="C103:C105" si="119">I103+L103+F103</f>
        <v>343.2</v>
      </c>
      <c r="D103" s="32">
        <f t="shared" ref="D103:D105" si="120">J103+M103+G103</f>
        <v>0</v>
      </c>
      <c r="E103" s="32">
        <f t="shared" si="118"/>
        <v>0</v>
      </c>
      <c r="F103" s="14"/>
      <c r="G103" s="14"/>
      <c r="H103" s="32"/>
      <c r="I103" s="14"/>
      <c r="J103" s="14"/>
      <c r="K103" s="32"/>
      <c r="L103" s="14">
        <v>343.2</v>
      </c>
      <c r="M103" s="14">
        <v>0</v>
      </c>
      <c r="N103" s="32">
        <f t="shared" si="39"/>
        <v>0</v>
      </c>
    </row>
    <row r="104" spans="1:14" ht="30.75" hidden="1" customHeight="1" x14ac:dyDescent="0.25">
      <c r="A104" s="63" t="s">
        <v>42</v>
      </c>
      <c r="B104" s="62"/>
      <c r="C104" s="32">
        <f t="shared" si="119"/>
        <v>0</v>
      </c>
      <c r="D104" s="32">
        <f t="shared" si="120"/>
        <v>0</v>
      </c>
      <c r="E104" s="32" t="e">
        <f t="shared" si="118"/>
        <v>#DIV/0!</v>
      </c>
      <c r="F104" s="14"/>
      <c r="G104" s="14"/>
      <c r="H104" s="32"/>
      <c r="I104" s="14"/>
      <c r="J104" s="14"/>
      <c r="K104" s="32"/>
      <c r="L104" s="14">
        <v>0</v>
      </c>
      <c r="M104" s="14">
        <v>0</v>
      </c>
      <c r="N104" s="14" t="e">
        <f t="shared" si="39"/>
        <v>#DIV/0!</v>
      </c>
    </row>
    <row r="105" spans="1:14" ht="35.25" hidden="1" customHeight="1" x14ac:dyDescent="0.25">
      <c r="A105" s="63" t="s">
        <v>43</v>
      </c>
      <c r="B105" s="62"/>
      <c r="C105" s="32">
        <f t="shared" si="119"/>
        <v>0</v>
      </c>
      <c r="D105" s="32">
        <f t="shared" si="120"/>
        <v>0</v>
      </c>
      <c r="E105" s="32"/>
      <c r="F105" s="14"/>
      <c r="G105" s="14"/>
      <c r="H105" s="32"/>
      <c r="I105" s="14"/>
      <c r="J105" s="14"/>
      <c r="K105" s="32"/>
      <c r="L105" s="14">
        <v>0</v>
      </c>
      <c r="M105" s="14">
        <v>0</v>
      </c>
      <c r="N105" s="14" t="e">
        <f t="shared" si="39"/>
        <v>#DIV/0!</v>
      </c>
    </row>
    <row r="106" spans="1:14" ht="17.25" customHeight="1" x14ac:dyDescent="0.25">
      <c r="A106" s="70" t="s">
        <v>37</v>
      </c>
      <c r="B106" s="82"/>
      <c r="C106" s="33">
        <f>C102+C103+C104+C105</f>
        <v>363.2</v>
      </c>
      <c r="D106" s="33">
        <f>D102+D103+D104+D105</f>
        <v>0</v>
      </c>
      <c r="E106" s="33">
        <f t="shared" si="118"/>
        <v>0</v>
      </c>
      <c r="F106" s="33">
        <f t="shared" ref="F106:G106" si="121">F102+F103+F104+F105</f>
        <v>0</v>
      </c>
      <c r="G106" s="33">
        <f t="shared" si="121"/>
        <v>0</v>
      </c>
      <c r="H106" s="32"/>
      <c r="I106" s="33">
        <f t="shared" ref="I106:J106" si="122">I102+I103+I104+I105</f>
        <v>0</v>
      </c>
      <c r="J106" s="33">
        <f t="shared" si="122"/>
        <v>0</v>
      </c>
      <c r="K106" s="32"/>
      <c r="L106" s="33">
        <f>SUM(L102:L105)</f>
        <v>363.2</v>
      </c>
      <c r="M106" s="33">
        <f>SUM(M102:M105)</f>
        <v>0</v>
      </c>
      <c r="N106" s="33">
        <f t="shared" si="39"/>
        <v>0</v>
      </c>
    </row>
    <row r="107" spans="1:14" ht="19.5" customHeight="1" x14ac:dyDescent="0.25">
      <c r="A107" s="67" t="s">
        <v>106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9"/>
    </row>
    <row r="108" spans="1:14" ht="17.25" hidden="1" customHeight="1" x14ac:dyDescent="0.25">
      <c r="A108" s="87" t="s">
        <v>36</v>
      </c>
      <c r="B108" s="57"/>
      <c r="C108" s="32">
        <f t="shared" ref="C108:C109" si="123">I108+L108+F108</f>
        <v>0</v>
      </c>
      <c r="D108" s="32">
        <f t="shared" ref="D108:D109" si="124">J108+M108+G108</f>
        <v>0</v>
      </c>
      <c r="E108" s="32"/>
      <c r="F108" s="15"/>
      <c r="G108" s="15"/>
      <c r="H108" s="32"/>
      <c r="I108" s="15"/>
      <c r="J108" s="15"/>
      <c r="K108" s="32"/>
      <c r="L108" s="14"/>
      <c r="M108" s="14"/>
      <c r="N108" s="32"/>
    </row>
    <row r="109" spans="1:14" ht="32.25" customHeight="1" x14ac:dyDescent="0.25">
      <c r="A109" s="87" t="s">
        <v>41</v>
      </c>
      <c r="B109" s="57"/>
      <c r="C109" s="32">
        <f t="shared" si="123"/>
        <v>500</v>
      </c>
      <c r="D109" s="32">
        <f t="shared" si="124"/>
        <v>0</v>
      </c>
      <c r="E109" s="32">
        <f t="shared" ref="E109:E110" si="125">D109/C109*100</f>
        <v>0</v>
      </c>
      <c r="F109" s="15"/>
      <c r="G109" s="15"/>
      <c r="H109" s="32"/>
      <c r="I109" s="15"/>
      <c r="J109" s="15"/>
      <c r="K109" s="32"/>
      <c r="L109" s="14">
        <v>500</v>
      </c>
      <c r="M109" s="14">
        <v>0</v>
      </c>
      <c r="N109" s="32">
        <f t="shared" si="39"/>
        <v>0</v>
      </c>
    </row>
    <row r="110" spans="1:14" ht="17.25" customHeight="1" x14ac:dyDescent="0.25">
      <c r="A110" s="70" t="s">
        <v>37</v>
      </c>
      <c r="B110" s="82"/>
      <c r="C110" s="33">
        <f>C108+C109</f>
        <v>500</v>
      </c>
      <c r="D110" s="33">
        <f>D108+D109</f>
        <v>0</v>
      </c>
      <c r="E110" s="32">
        <f t="shared" si="125"/>
        <v>0</v>
      </c>
      <c r="F110" s="33">
        <f t="shared" ref="F110:G110" si="126">F108+F109</f>
        <v>0</v>
      </c>
      <c r="G110" s="33">
        <f t="shared" si="126"/>
        <v>0</v>
      </c>
      <c r="H110" s="32"/>
      <c r="I110" s="33">
        <f t="shared" ref="I110:J110" si="127">I108+I109</f>
        <v>0</v>
      </c>
      <c r="J110" s="33">
        <f t="shared" si="127"/>
        <v>0</v>
      </c>
      <c r="K110" s="32"/>
      <c r="L110" s="33">
        <f t="shared" ref="L110:N110" si="128">L108+L109</f>
        <v>500</v>
      </c>
      <c r="M110" s="33">
        <f t="shared" si="128"/>
        <v>0</v>
      </c>
      <c r="N110" s="33">
        <f t="shared" si="128"/>
        <v>0</v>
      </c>
    </row>
    <row r="111" spans="1:14" ht="15.75" customHeight="1" x14ac:dyDescent="0.25">
      <c r="A111" s="56" t="s">
        <v>50</v>
      </c>
      <c r="B111" s="57"/>
      <c r="C111" s="35">
        <f>C100+C106+C110</f>
        <v>1133.2</v>
      </c>
      <c r="D111" s="35">
        <f>D100+D106+D110</f>
        <v>0</v>
      </c>
      <c r="E111" s="35">
        <f t="shared" ref="E111" si="129">D111/C111*100</f>
        <v>0</v>
      </c>
      <c r="F111" s="35">
        <f t="shared" ref="F111:G111" si="130">F100+F106+F110</f>
        <v>0</v>
      </c>
      <c r="G111" s="35">
        <f t="shared" si="130"/>
        <v>0</v>
      </c>
      <c r="H111" s="32"/>
      <c r="I111" s="35">
        <f t="shared" ref="I111:M111" si="131">I100+I106+I110</f>
        <v>0</v>
      </c>
      <c r="J111" s="35">
        <f t="shared" si="131"/>
        <v>0</v>
      </c>
      <c r="K111" s="35"/>
      <c r="L111" s="35">
        <f t="shared" si="131"/>
        <v>1133.2</v>
      </c>
      <c r="M111" s="35">
        <f t="shared" si="131"/>
        <v>0</v>
      </c>
      <c r="N111" s="35">
        <f t="shared" si="39"/>
        <v>0</v>
      </c>
    </row>
    <row r="112" spans="1:14" s="11" customFormat="1" ht="16.5" customHeight="1" x14ac:dyDescent="0.35">
      <c r="A112" s="54" t="s">
        <v>21</v>
      </c>
      <c r="B112" s="64" t="s">
        <v>6</v>
      </c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6"/>
    </row>
    <row r="113" spans="1:14" ht="32.25" customHeight="1" x14ac:dyDescent="0.25">
      <c r="A113" s="78" t="s">
        <v>104</v>
      </c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80"/>
    </row>
    <row r="114" spans="1:14" s="2" customFormat="1" x14ac:dyDescent="0.25">
      <c r="A114" s="61" t="s">
        <v>36</v>
      </c>
      <c r="B114" s="62"/>
      <c r="C114" s="32">
        <f t="shared" ref="C114" si="132">I114+L114+F114</f>
        <v>21939.599999999999</v>
      </c>
      <c r="D114" s="32">
        <f t="shared" ref="D114" si="133">J114+M114+G114</f>
        <v>2233.1999999999998</v>
      </c>
      <c r="E114" s="32">
        <f t="shared" ref="E114:E116" si="134">D114/C114*100</f>
        <v>10.178854673740634</v>
      </c>
      <c r="F114" s="14"/>
      <c r="G114" s="14"/>
      <c r="H114" s="32"/>
      <c r="I114" s="14"/>
      <c r="J114" s="14"/>
      <c r="K114" s="32"/>
      <c r="L114" s="14">
        <v>21939.599999999999</v>
      </c>
      <c r="M114" s="14">
        <v>2233.1999999999998</v>
      </c>
      <c r="N114" s="32">
        <f t="shared" si="39"/>
        <v>10.178854673740634</v>
      </c>
    </row>
    <row r="115" spans="1:14" ht="30.75" hidden="1" customHeight="1" x14ac:dyDescent="0.25">
      <c r="A115" s="61" t="s">
        <v>51</v>
      </c>
      <c r="B115" s="62"/>
      <c r="C115" s="14">
        <v>0</v>
      </c>
      <c r="D115" s="14">
        <v>0</v>
      </c>
      <c r="E115" s="14" t="e">
        <f t="shared" si="134"/>
        <v>#DIV/0!</v>
      </c>
      <c r="F115" s="14"/>
      <c r="G115" s="14"/>
      <c r="H115" s="32"/>
      <c r="I115" s="14"/>
      <c r="J115" s="14"/>
      <c r="K115" s="32"/>
      <c r="L115" s="18">
        <f t="shared" ref="L115" si="135">C115-F115-I115</f>
        <v>0</v>
      </c>
      <c r="M115" s="14"/>
      <c r="N115" s="18" t="e">
        <f t="shared" si="39"/>
        <v>#DIV/0!</v>
      </c>
    </row>
    <row r="116" spans="1:14" x14ac:dyDescent="0.25">
      <c r="A116" s="56" t="s">
        <v>37</v>
      </c>
      <c r="B116" s="74"/>
      <c r="C116" s="33">
        <f>C114+C115</f>
        <v>21939.599999999999</v>
      </c>
      <c r="D116" s="33">
        <f>D114+D115</f>
        <v>2233.1999999999998</v>
      </c>
      <c r="E116" s="33">
        <f t="shared" si="134"/>
        <v>10.178854673740634</v>
      </c>
      <c r="F116" s="33">
        <f t="shared" ref="F116:G116" si="136">F114+F115</f>
        <v>0</v>
      </c>
      <c r="G116" s="33">
        <f t="shared" si="136"/>
        <v>0</v>
      </c>
      <c r="H116" s="32"/>
      <c r="I116" s="33">
        <f t="shared" ref="I116:J116" si="137">I114+I115</f>
        <v>0</v>
      </c>
      <c r="J116" s="33">
        <f t="shared" si="137"/>
        <v>0</v>
      </c>
      <c r="K116" s="32"/>
      <c r="L116" s="33">
        <f>SUM(L114:L115)</f>
        <v>21939.599999999999</v>
      </c>
      <c r="M116" s="33">
        <f>M114+M115</f>
        <v>2233.1999999999998</v>
      </c>
      <c r="N116" s="33">
        <f t="shared" si="39"/>
        <v>10.178854673740634</v>
      </c>
    </row>
    <row r="117" spans="1:14" ht="25.5" customHeight="1" x14ac:dyDescent="0.25">
      <c r="A117" s="58" t="s">
        <v>52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60"/>
    </row>
    <row r="118" spans="1:14" x14ac:dyDescent="0.25">
      <c r="A118" s="61" t="s">
        <v>36</v>
      </c>
      <c r="B118" s="62"/>
      <c r="C118" s="32">
        <f t="shared" ref="C118" si="138">I118+L118+F118</f>
        <v>12105.3</v>
      </c>
      <c r="D118" s="32">
        <f t="shared" ref="D118" si="139">J118+M118+G118</f>
        <v>1763.8</v>
      </c>
      <c r="E118" s="32">
        <f t="shared" ref="E118:E119" si="140">D118/C118*100</f>
        <v>14.570477394199235</v>
      </c>
      <c r="F118" s="14"/>
      <c r="G118" s="14"/>
      <c r="H118" s="32"/>
      <c r="I118" s="14"/>
      <c r="J118" s="14"/>
      <c r="K118" s="32"/>
      <c r="L118" s="14">
        <v>12105.3</v>
      </c>
      <c r="M118" s="14">
        <v>1763.8</v>
      </c>
      <c r="N118" s="32">
        <f t="shared" ref="N118:N174" si="141">M118/L118*100</f>
        <v>14.570477394199235</v>
      </c>
    </row>
    <row r="119" spans="1:14" x14ac:dyDescent="0.25">
      <c r="A119" s="81" t="s">
        <v>37</v>
      </c>
      <c r="B119" s="82"/>
      <c r="C119" s="33">
        <f>C118</f>
        <v>12105.3</v>
      </c>
      <c r="D119" s="33">
        <f>D118</f>
        <v>1763.8</v>
      </c>
      <c r="E119" s="33">
        <f t="shared" si="140"/>
        <v>14.570477394199235</v>
      </c>
      <c r="F119" s="33">
        <f t="shared" ref="F119:G119" si="142">F118</f>
        <v>0</v>
      </c>
      <c r="G119" s="33">
        <f t="shared" si="142"/>
        <v>0</v>
      </c>
      <c r="H119" s="32"/>
      <c r="I119" s="33">
        <f t="shared" ref="I119:J119" si="143">I118</f>
        <v>0</v>
      </c>
      <c r="J119" s="33">
        <f t="shared" si="143"/>
        <v>0</v>
      </c>
      <c r="K119" s="32"/>
      <c r="L119" s="33">
        <f>L118</f>
        <v>12105.3</v>
      </c>
      <c r="M119" s="33">
        <f>M118</f>
        <v>1763.8</v>
      </c>
      <c r="N119" s="33">
        <f t="shared" si="141"/>
        <v>14.570477394199235</v>
      </c>
    </row>
    <row r="120" spans="1:14" ht="34.5" customHeight="1" x14ac:dyDescent="0.25">
      <c r="A120" s="58" t="s">
        <v>53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60"/>
    </row>
    <row r="121" spans="1:14" ht="18.75" customHeight="1" x14ac:dyDescent="0.25">
      <c r="A121" s="61" t="s">
        <v>36</v>
      </c>
      <c r="B121" s="62"/>
      <c r="C121" s="32">
        <f t="shared" ref="C121" si="144">I121+L121+F121</f>
        <v>2058.3000000000002</v>
      </c>
      <c r="D121" s="32">
        <f t="shared" ref="D121" si="145">J121+M121+G121</f>
        <v>0</v>
      </c>
      <c r="E121" s="32">
        <f t="shared" ref="E121:E124" si="146">D121/C121*100</f>
        <v>0</v>
      </c>
      <c r="F121" s="14"/>
      <c r="G121" s="14"/>
      <c r="H121" s="32"/>
      <c r="I121" s="14"/>
      <c r="J121" s="14"/>
      <c r="K121" s="32"/>
      <c r="L121" s="14">
        <v>2058.3000000000002</v>
      </c>
      <c r="M121" s="14">
        <v>0</v>
      </c>
      <c r="N121" s="32">
        <f t="shared" si="141"/>
        <v>0</v>
      </c>
    </row>
    <row r="122" spans="1:14" ht="34.5" hidden="1" customHeight="1" x14ac:dyDescent="0.25">
      <c r="A122" s="63" t="s">
        <v>94</v>
      </c>
      <c r="B122" s="62"/>
      <c r="C122" s="32">
        <f t="shared" ref="C122" si="147">I122+L122+F122</f>
        <v>0</v>
      </c>
      <c r="D122" s="32">
        <f t="shared" ref="D122" si="148">J122+M122+G122</f>
        <v>0</v>
      </c>
      <c r="E122" s="32" t="e">
        <f t="shared" si="146"/>
        <v>#DIV/0!</v>
      </c>
      <c r="F122" s="14"/>
      <c r="G122" s="14"/>
      <c r="H122" s="32"/>
      <c r="I122" s="14">
        <v>0</v>
      </c>
      <c r="J122" s="14">
        <v>0</v>
      </c>
      <c r="K122" s="32"/>
      <c r="L122" s="14">
        <v>0</v>
      </c>
      <c r="M122" s="14">
        <v>0</v>
      </c>
      <c r="N122" s="14" t="e">
        <f t="shared" si="141"/>
        <v>#DIV/0!</v>
      </c>
    </row>
    <row r="123" spans="1:14" x14ac:dyDescent="0.25">
      <c r="A123" s="81" t="s">
        <v>37</v>
      </c>
      <c r="B123" s="82"/>
      <c r="C123" s="35">
        <f t="shared" ref="C123" si="149">I123+L123+F123</f>
        <v>2058.3000000000002</v>
      </c>
      <c r="D123" s="35">
        <f t="shared" ref="D123" si="150">J123+M123+G123</f>
        <v>0</v>
      </c>
      <c r="E123" s="32">
        <f t="shared" si="146"/>
        <v>0</v>
      </c>
      <c r="F123" s="33">
        <f>SUM(F121:F122)</f>
        <v>0</v>
      </c>
      <c r="G123" s="33">
        <f>SUM(G121:G122)</f>
        <v>0</v>
      </c>
      <c r="H123" s="32"/>
      <c r="I123" s="33">
        <f>SUM(I121:I122)</f>
        <v>0</v>
      </c>
      <c r="J123" s="33">
        <f>SUM(J121:J122)</f>
        <v>0</v>
      </c>
      <c r="K123" s="32"/>
      <c r="L123" s="33">
        <f>SUM(L121:L122)</f>
        <v>2058.3000000000002</v>
      </c>
      <c r="M123" s="33">
        <f>SUM(M121:M122)</f>
        <v>0</v>
      </c>
      <c r="N123" s="33">
        <f t="shared" si="141"/>
        <v>0</v>
      </c>
    </row>
    <row r="124" spans="1:14" x14ac:dyDescent="0.25">
      <c r="A124" s="72" t="s">
        <v>50</v>
      </c>
      <c r="B124" s="74"/>
      <c r="C124" s="35">
        <f>C116+C119+C123</f>
        <v>36103.199999999997</v>
      </c>
      <c r="D124" s="35">
        <f>D116+D119+D123</f>
        <v>3997</v>
      </c>
      <c r="E124" s="35">
        <f t="shared" si="146"/>
        <v>11.071040794167832</v>
      </c>
      <c r="F124" s="35">
        <f>F116+F119+F123</f>
        <v>0</v>
      </c>
      <c r="G124" s="35">
        <f t="shared" ref="G124" si="151">G116+G119+G123</f>
        <v>0</v>
      </c>
      <c r="H124" s="32"/>
      <c r="I124" s="35">
        <f t="shared" ref="I124:J124" si="152">I116+I119+I123</f>
        <v>0</v>
      </c>
      <c r="J124" s="35">
        <f t="shared" si="152"/>
        <v>0</v>
      </c>
      <c r="K124" s="35"/>
      <c r="L124" s="35">
        <f>L116+L119+L123</f>
        <v>36103.199999999997</v>
      </c>
      <c r="M124" s="35">
        <f>M116+M119+M123</f>
        <v>3997</v>
      </c>
      <c r="N124" s="35">
        <f t="shared" si="141"/>
        <v>11.071040794167832</v>
      </c>
    </row>
    <row r="125" spans="1:14" ht="21" customHeight="1" x14ac:dyDescent="0.35">
      <c r="A125" s="54" t="s">
        <v>22</v>
      </c>
      <c r="B125" s="64" t="s">
        <v>7</v>
      </c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6"/>
    </row>
    <row r="126" spans="1:14" ht="33.75" customHeight="1" x14ac:dyDescent="0.25">
      <c r="A126" s="58" t="s">
        <v>54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60"/>
    </row>
    <row r="127" spans="1:14" ht="28.5" customHeight="1" x14ac:dyDescent="0.25">
      <c r="A127" s="61" t="s">
        <v>41</v>
      </c>
      <c r="B127" s="62"/>
      <c r="C127" s="40">
        <f t="shared" ref="C127" si="153">I127+L127+F127</f>
        <v>74175.600000000006</v>
      </c>
      <c r="D127" s="40">
        <f t="shared" ref="D127" si="154">J127+M127+G127</f>
        <v>5970.8</v>
      </c>
      <c r="E127" s="40">
        <f t="shared" ref="E127:E132" si="155">D127/C127*100</f>
        <v>8.0495472904836625</v>
      </c>
      <c r="F127" s="20"/>
      <c r="G127" s="20"/>
      <c r="H127" s="32"/>
      <c r="I127" s="20"/>
      <c r="J127" s="20"/>
      <c r="K127" s="32"/>
      <c r="L127" s="20">
        <v>74175.600000000006</v>
      </c>
      <c r="M127" s="20">
        <v>5970.8</v>
      </c>
      <c r="N127" s="40">
        <f t="shared" si="141"/>
        <v>8.0495472904836625</v>
      </c>
    </row>
    <row r="128" spans="1:14" x14ac:dyDescent="0.25">
      <c r="A128" s="63" t="s">
        <v>42</v>
      </c>
      <c r="B128" s="62"/>
      <c r="C128" s="40">
        <f t="shared" ref="C128:C131" si="156">I128+L128+F128</f>
        <v>2808.4</v>
      </c>
      <c r="D128" s="40">
        <f t="shared" ref="D128:D131" si="157">J128+M128+G128</f>
        <v>258.89999999999998</v>
      </c>
      <c r="E128" s="40">
        <f t="shared" si="155"/>
        <v>9.2187722546645769</v>
      </c>
      <c r="F128" s="20"/>
      <c r="G128" s="20"/>
      <c r="H128" s="32"/>
      <c r="I128" s="20"/>
      <c r="J128" s="20"/>
      <c r="K128" s="32"/>
      <c r="L128" s="20">
        <v>2808.4</v>
      </c>
      <c r="M128" s="20">
        <v>258.89999999999998</v>
      </c>
      <c r="N128" s="40">
        <f t="shared" si="141"/>
        <v>9.2187722546645769</v>
      </c>
    </row>
    <row r="129" spans="1:14" ht="30.75" customHeight="1" x14ac:dyDescent="0.25">
      <c r="A129" s="63" t="s">
        <v>43</v>
      </c>
      <c r="B129" s="62"/>
      <c r="C129" s="40">
        <f t="shared" si="156"/>
        <v>1694.5</v>
      </c>
      <c r="D129" s="40">
        <f t="shared" si="157"/>
        <v>38.1</v>
      </c>
      <c r="E129" s="40">
        <f t="shared" si="155"/>
        <v>2.2484508704632638</v>
      </c>
      <c r="F129" s="20"/>
      <c r="G129" s="20"/>
      <c r="H129" s="32"/>
      <c r="I129" s="20"/>
      <c r="J129" s="20"/>
      <c r="K129" s="32"/>
      <c r="L129" s="20">
        <v>1694.5</v>
      </c>
      <c r="M129" s="20">
        <v>38.1</v>
      </c>
      <c r="N129" s="40">
        <f t="shared" si="141"/>
        <v>2.2484508704632638</v>
      </c>
    </row>
    <row r="130" spans="1:14" ht="33.75" customHeight="1" x14ac:dyDescent="0.25">
      <c r="A130" s="63" t="s">
        <v>55</v>
      </c>
      <c r="B130" s="62"/>
      <c r="C130" s="40">
        <f t="shared" si="156"/>
        <v>50</v>
      </c>
      <c r="D130" s="40">
        <f t="shared" si="157"/>
        <v>0</v>
      </c>
      <c r="E130" s="32">
        <f>D130/C130*100</f>
        <v>0</v>
      </c>
      <c r="F130" s="20"/>
      <c r="G130" s="20"/>
      <c r="H130" s="32"/>
      <c r="I130" s="20"/>
      <c r="J130" s="20"/>
      <c r="K130" s="32"/>
      <c r="L130" s="20">
        <v>50</v>
      </c>
      <c r="M130" s="20">
        <v>0</v>
      </c>
      <c r="N130" s="32">
        <f>M130/L130*100</f>
        <v>0</v>
      </c>
    </row>
    <row r="131" spans="1:14" ht="18.75" customHeight="1" x14ac:dyDescent="0.25">
      <c r="A131" s="63" t="s">
        <v>36</v>
      </c>
      <c r="B131" s="62"/>
      <c r="C131" s="40">
        <f t="shared" si="156"/>
        <v>88</v>
      </c>
      <c r="D131" s="40">
        <f t="shared" si="157"/>
        <v>76.7</v>
      </c>
      <c r="E131" s="40">
        <f t="shared" si="155"/>
        <v>87.159090909090907</v>
      </c>
      <c r="F131" s="20"/>
      <c r="G131" s="20"/>
      <c r="H131" s="32"/>
      <c r="I131" s="20"/>
      <c r="J131" s="20"/>
      <c r="K131" s="32"/>
      <c r="L131" s="20">
        <v>88</v>
      </c>
      <c r="M131" s="20">
        <v>76.7</v>
      </c>
      <c r="N131" s="40">
        <f t="shared" si="141"/>
        <v>87.159090909090907</v>
      </c>
    </row>
    <row r="132" spans="1:14" x14ac:dyDescent="0.25">
      <c r="A132" s="81" t="s">
        <v>37</v>
      </c>
      <c r="B132" s="82"/>
      <c r="C132" s="41">
        <f>SUM(C127:C131)</f>
        <v>78816.5</v>
      </c>
      <c r="D132" s="41">
        <f>SUM(D127:D131)</f>
        <v>6344.5</v>
      </c>
      <c r="E132" s="41">
        <f t="shared" si="155"/>
        <v>8.0497104032785014</v>
      </c>
      <c r="F132" s="41">
        <f t="shared" ref="F132:G132" si="158">SUM(F127:F131)</f>
        <v>0</v>
      </c>
      <c r="G132" s="41">
        <f t="shared" si="158"/>
        <v>0</v>
      </c>
      <c r="H132" s="32"/>
      <c r="I132" s="41">
        <f t="shared" ref="I132:J132" si="159">SUM(I127:I131)</f>
        <v>0</v>
      </c>
      <c r="J132" s="41">
        <f t="shared" si="159"/>
        <v>0</v>
      </c>
      <c r="K132" s="32"/>
      <c r="L132" s="41">
        <f t="shared" ref="L132:M132" si="160">SUM(L127:L131)</f>
        <v>78816.5</v>
      </c>
      <c r="M132" s="41">
        <f t="shared" si="160"/>
        <v>6344.5</v>
      </c>
      <c r="N132" s="41">
        <f t="shared" si="141"/>
        <v>8.0497104032785014</v>
      </c>
    </row>
    <row r="133" spans="1:14" ht="15.75" customHeight="1" x14ac:dyDescent="0.25">
      <c r="A133" s="58" t="s">
        <v>56</v>
      </c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60"/>
    </row>
    <row r="134" spans="1:14" x14ac:dyDescent="0.25">
      <c r="A134" s="61" t="s">
        <v>36</v>
      </c>
      <c r="B134" s="62"/>
      <c r="C134" s="32">
        <f t="shared" ref="C134" si="161">I134+L134+F134</f>
        <v>600</v>
      </c>
      <c r="D134" s="32">
        <f t="shared" ref="D134" si="162">J134+M134+G134</f>
        <v>0</v>
      </c>
      <c r="E134" s="32">
        <f t="shared" ref="E134:E135" si="163">D134/C134*100</f>
        <v>0</v>
      </c>
      <c r="F134" s="14"/>
      <c r="G134" s="14"/>
      <c r="H134" s="32"/>
      <c r="I134" s="14"/>
      <c r="J134" s="14"/>
      <c r="K134" s="32"/>
      <c r="L134" s="14">
        <v>600</v>
      </c>
      <c r="M134" s="14">
        <v>0</v>
      </c>
      <c r="N134" s="32">
        <f t="shared" si="141"/>
        <v>0</v>
      </c>
    </row>
    <row r="135" spans="1:14" x14ac:dyDescent="0.25">
      <c r="A135" s="81" t="s">
        <v>37</v>
      </c>
      <c r="B135" s="82"/>
      <c r="C135" s="33">
        <f>C134</f>
        <v>600</v>
      </c>
      <c r="D135" s="33">
        <f>D134</f>
        <v>0</v>
      </c>
      <c r="E135" s="33">
        <f t="shared" si="163"/>
        <v>0</v>
      </c>
      <c r="F135" s="33">
        <f t="shared" ref="F135:G135" si="164">F134</f>
        <v>0</v>
      </c>
      <c r="G135" s="33">
        <f t="shared" si="164"/>
        <v>0</v>
      </c>
      <c r="H135" s="32"/>
      <c r="I135" s="33">
        <f t="shared" ref="I135:J135" si="165">I134</f>
        <v>0</v>
      </c>
      <c r="J135" s="33">
        <f t="shared" si="165"/>
        <v>0</v>
      </c>
      <c r="K135" s="32"/>
      <c r="L135" s="33">
        <f>L134</f>
        <v>600</v>
      </c>
      <c r="M135" s="33">
        <f>M134</f>
        <v>0</v>
      </c>
      <c r="N135" s="33">
        <f t="shared" si="141"/>
        <v>0</v>
      </c>
    </row>
    <row r="136" spans="1:14" ht="15.75" hidden="1" customHeight="1" x14ac:dyDescent="0.25">
      <c r="A136" s="58" t="s">
        <v>57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60"/>
    </row>
    <row r="137" spans="1:14" ht="15.6" hidden="1" x14ac:dyDescent="0.3">
      <c r="A137" s="61" t="s">
        <v>36</v>
      </c>
      <c r="B137" s="62"/>
      <c r="C137" s="14">
        <f t="shared" ref="C137:C138" si="166">I137+L137+F137</f>
        <v>0</v>
      </c>
      <c r="D137" s="14">
        <f t="shared" ref="D137:D138" si="167">J137+M137+G137</f>
        <v>0</v>
      </c>
      <c r="E137" s="14" t="e">
        <f t="shared" ref="E137:E140" si="168">D137/C137*100</f>
        <v>#DIV/0!</v>
      </c>
      <c r="F137" s="14"/>
      <c r="G137" s="14"/>
      <c r="H137" s="14"/>
      <c r="I137" s="14"/>
      <c r="J137" s="14"/>
      <c r="K137" s="14"/>
      <c r="L137" s="14"/>
      <c r="M137" s="14"/>
      <c r="N137" s="14" t="e">
        <f t="shared" si="141"/>
        <v>#DIV/0!</v>
      </c>
    </row>
    <row r="138" spans="1:14" ht="30" hidden="1" customHeight="1" x14ac:dyDescent="0.25">
      <c r="A138" s="61" t="s">
        <v>41</v>
      </c>
      <c r="B138" s="62"/>
      <c r="C138" s="14">
        <f t="shared" si="166"/>
        <v>0</v>
      </c>
      <c r="D138" s="14">
        <f t="shared" si="167"/>
        <v>0</v>
      </c>
      <c r="E138" s="14" t="e">
        <f t="shared" si="168"/>
        <v>#DIV/0!</v>
      </c>
      <c r="F138" s="14"/>
      <c r="G138" s="14"/>
      <c r="H138" s="14"/>
      <c r="I138" s="14"/>
      <c r="J138" s="14"/>
      <c r="K138" s="14"/>
      <c r="L138" s="14"/>
      <c r="M138" s="14"/>
      <c r="N138" s="14" t="e">
        <f t="shared" si="141"/>
        <v>#DIV/0!</v>
      </c>
    </row>
    <row r="139" spans="1:14" ht="30.75" hidden="1" customHeight="1" x14ac:dyDescent="0.25">
      <c r="A139" s="63" t="s">
        <v>55</v>
      </c>
      <c r="B139" s="62"/>
      <c r="C139" s="14">
        <v>0</v>
      </c>
      <c r="D139" s="14">
        <v>0</v>
      </c>
      <c r="E139" s="14" t="e">
        <f t="shared" si="168"/>
        <v>#DIV/0!</v>
      </c>
      <c r="F139" s="14"/>
      <c r="G139" s="14"/>
      <c r="H139" s="14"/>
      <c r="I139" s="14"/>
      <c r="J139" s="14"/>
      <c r="K139" s="14"/>
      <c r="L139" s="18">
        <f t="shared" ref="L139:L150" si="169">C139-F139-I139</f>
        <v>0</v>
      </c>
      <c r="M139" s="18">
        <f t="shared" ref="M139:M150" si="170">D139-G139-J139</f>
        <v>0</v>
      </c>
      <c r="N139" s="18" t="e">
        <f t="shared" si="141"/>
        <v>#DIV/0!</v>
      </c>
    </row>
    <row r="140" spans="1:14" hidden="1" x14ac:dyDescent="0.25">
      <c r="A140" s="81" t="s">
        <v>37</v>
      </c>
      <c r="B140" s="82"/>
      <c r="C140" s="15">
        <f>C137+C138+C139</f>
        <v>0</v>
      </c>
      <c r="D140" s="15">
        <f>D137+D138+D139</f>
        <v>0</v>
      </c>
      <c r="E140" s="15" t="e">
        <f t="shared" si="168"/>
        <v>#DIV/0!</v>
      </c>
      <c r="F140" s="15">
        <f t="shared" ref="F140:G140" si="171">F137+F138+F139</f>
        <v>0</v>
      </c>
      <c r="G140" s="15">
        <f t="shared" si="171"/>
        <v>0</v>
      </c>
      <c r="H140" s="15"/>
      <c r="I140" s="15">
        <f t="shared" ref="I140:J140" si="172">I137+I138+I139</f>
        <v>0</v>
      </c>
      <c r="J140" s="15">
        <f t="shared" si="172"/>
        <v>0</v>
      </c>
      <c r="K140" s="15"/>
      <c r="L140" s="15">
        <f>SUM(L137:L139)</f>
        <v>0</v>
      </c>
      <c r="M140" s="15">
        <f>SUM(M137:M139)</f>
        <v>0</v>
      </c>
      <c r="N140" s="15" t="e">
        <f t="shared" si="141"/>
        <v>#DIV/0!</v>
      </c>
    </row>
    <row r="141" spans="1:14" ht="15.75" customHeight="1" x14ac:dyDescent="0.25">
      <c r="A141" s="78" t="s">
        <v>58</v>
      </c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80"/>
    </row>
    <row r="142" spans="1:14" x14ac:dyDescent="0.25">
      <c r="A142" s="61" t="s">
        <v>36</v>
      </c>
      <c r="B142" s="62"/>
      <c r="C142" s="32">
        <f t="shared" ref="C142:C145" si="173">I142+L142+F142</f>
        <v>100</v>
      </c>
      <c r="D142" s="32">
        <f t="shared" ref="D142:D145" si="174">J142+M142+G142</f>
        <v>0</v>
      </c>
      <c r="E142" s="32">
        <f t="shared" ref="E142:E146" si="175">D142/C142*100</f>
        <v>0</v>
      </c>
      <c r="F142" s="14"/>
      <c r="G142" s="14"/>
      <c r="H142" s="32"/>
      <c r="I142" s="14"/>
      <c r="J142" s="14"/>
      <c r="K142" s="32"/>
      <c r="L142" s="14">
        <v>100</v>
      </c>
      <c r="M142" s="14">
        <v>0</v>
      </c>
      <c r="N142" s="32">
        <f t="shared" si="141"/>
        <v>0</v>
      </c>
    </row>
    <row r="143" spans="1:14" ht="28.5" customHeight="1" x14ac:dyDescent="0.25">
      <c r="A143" s="61" t="s">
        <v>41</v>
      </c>
      <c r="B143" s="62"/>
      <c r="C143" s="32">
        <f t="shared" si="173"/>
        <v>4500</v>
      </c>
      <c r="D143" s="32">
        <f t="shared" si="174"/>
        <v>706</v>
      </c>
      <c r="E143" s="32">
        <f t="shared" si="175"/>
        <v>15.688888888888888</v>
      </c>
      <c r="F143" s="14"/>
      <c r="G143" s="14"/>
      <c r="H143" s="32"/>
      <c r="I143" s="14"/>
      <c r="J143" s="14"/>
      <c r="K143" s="32"/>
      <c r="L143" s="14">
        <v>4500</v>
      </c>
      <c r="M143" s="14">
        <v>706</v>
      </c>
      <c r="N143" s="32">
        <f t="shared" si="141"/>
        <v>15.688888888888888</v>
      </c>
    </row>
    <row r="144" spans="1:14" x14ac:dyDescent="0.25">
      <c r="A144" s="63" t="s">
        <v>42</v>
      </c>
      <c r="B144" s="62"/>
      <c r="C144" s="32">
        <f t="shared" si="173"/>
        <v>413.4</v>
      </c>
      <c r="D144" s="32">
        <f t="shared" si="174"/>
        <v>22.6</v>
      </c>
      <c r="E144" s="32">
        <f t="shared" si="175"/>
        <v>5.466860183841316</v>
      </c>
      <c r="F144" s="14"/>
      <c r="G144" s="14"/>
      <c r="H144" s="32"/>
      <c r="I144" s="14"/>
      <c r="J144" s="14"/>
      <c r="K144" s="32"/>
      <c r="L144" s="14">
        <v>413.4</v>
      </c>
      <c r="M144" s="14">
        <v>22.6</v>
      </c>
      <c r="N144" s="32">
        <f t="shared" si="141"/>
        <v>5.466860183841316</v>
      </c>
    </row>
    <row r="145" spans="1:14" ht="33.75" customHeight="1" x14ac:dyDescent="0.25">
      <c r="A145" s="63" t="s">
        <v>43</v>
      </c>
      <c r="B145" s="62"/>
      <c r="C145" s="32">
        <f t="shared" si="173"/>
        <v>2110.6999999999998</v>
      </c>
      <c r="D145" s="32">
        <f t="shared" si="174"/>
        <v>41</v>
      </c>
      <c r="E145" s="32">
        <f t="shared" si="175"/>
        <v>1.9424835362675892</v>
      </c>
      <c r="F145" s="14"/>
      <c r="G145" s="14"/>
      <c r="H145" s="32"/>
      <c r="I145" s="14"/>
      <c r="J145" s="14"/>
      <c r="K145" s="32"/>
      <c r="L145" s="14">
        <v>2110.6999999999998</v>
      </c>
      <c r="M145" s="14">
        <v>41</v>
      </c>
      <c r="N145" s="32">
        <f t="shared" si="141"/>
        <v>1.9424835362675892</v>
      </c>
    </row>
    <row r="146" spans="1:14" x14ac:dyDescent="0.25">
      <c r="A146" s="81" t="s">
        <v>37</v>
      </c>
      <c r="B146" s="82"/>
      <c r="C146" s="33">
        <f>C142+C143+C144+C145</f>
        <v>7124.0999999999995</v>
      </c>
      <c r="D146" s="33">
        <f>D142+D143+D144+D145</f>
        <v>769.6</v>
      </c>
      <c r="E146" s="33">
        <f t="shared" si="175"/>
        <v>10.802768068949062</v>
      </c>
      <c r="F146" s="33">
        <f t="shared" ref="F146:G146" si="176">F142+F143+F144+F145</f>
        <v>0</v>
      </c>
      <c r="G146" s="33">
        <f t="shared" si="176"/>
        <v>0</v>
      </c>
      <c r="H146" s="32"/>
      <c r="I146" s="33">
        <f t="shared" ref="I146:J146" si="177">I142+I143+I144+I145</f>
        <v>0</v>
      </c>
      <c r="J146" s="33">
        <f t="shared" si="177"/>
        <v>0</v>
      </c>
      <c r="K146" s="32"/>
      <c r="L146" s="33">
        <f>SUM(L142:L145)</f>
        <v>7124.0999999999995</v>
      </c>
      <c r="M146" s="33">
        <f>SUM(M142:M145)</f>
        <v>769.6</v>
      </c>
      <c r="N146" s="33">
        <f t="shared" si="141"/>
        <v>10.802768068949062</v>
      </c>
    </row>
    <row r="147" spans="1:14" ht="15.75" hidden="1" customHeight="1" x14ac:dyDescent="0.25">
      <c r="A147" s="58" t="s">
        <v>59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60"/>
    </row>
    <row r="148" spans="1:14" hidden="1" x14ac:dyDescent="0.25">
      <c r="A148" s="61" t="s">
        <v>36</v>
      </c>
      <c r="B148" s="62"/>
      <c r="C148" s="43">
        <f t="shared" ref="C148" si="178">I148+L148+F148</f>
        <v>0</v>
      </c>
      <c r="D148" s="43">
        <f t="shared" ref="D148" si="179">J148+M148+G148</f>
        <v>0</v>
      </c>
      <c r="E148" s="43" t="e">
        <f t="shared" ref="E148:E151" si="180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1"/>
        <v>#DIV/0!</v>
      </c>
    </row>
    <row r="149" spans="1:14" hidden="1" x14ac:dyDescent="0.25">
      <c r="A149" s="63" t="s">
        <v>42</v>
      </c>
      <c r="B149" s="62"/>
      <c r="C149" s="43">
        <v>0</v>
      </c>
      <c r="D149" s="43">
        <v>0</v>
      </c>
      <c r="E149" s="43" t="e">
        <f t="shared" si="180"/>
        <v>#DIV/0!</v>
      </c>
      <c r="F149" s="25"/>
      <c r="G149" s="25"/>
      <c r="H149" s="32"/>
      <c r="I149" s="25"/>
      <c r="J149" s="25"/>
      <c r="K149" s="32"/>
      <c r="L149" s="26">
        <f t="shared" si="169"/>
        <v>0</v>
      </c>
      <c r="M149" s="26">
        <f t="shared" si="170"/>
        <v>0</v>
      </c>
      <c r="N149" s="45" t="e">
        <f t="shared" si="141"/>
        <v>#DIV/0!</v>
      </c>
    </row>
    <row r="150" spans="1:14" ht="30.75" hidden="1" customHeight="1" x14ac:dyDescent="0.25">
      <c r="A150" s="63" t="s">
        <v>55</v>
      </c>
      <c r="B150" s="62"/>
      <c r="C150" s="43">
        <v>0</v>
      </c>
      <c r="D150" s="43">
        <v>0</v>
      </c>
      <c r="E150" s="43" t="e">
        <f t="shared" si="180"/>
        <v>#DIV/0!</v>
      </c>
      <c r="F150" s="25"/>
      <c r="G150" s="25"/>
      <c r="H150" s="32"/>
      <c r="I150" s="25"/>
      <c r="J150" s="25"/>
      <c r="K150" s="32"/>
      <c r="L150" s="26">
        <f t="shared" si="169"/>
        <v>0</v>
      </c>
      <c r="M150" s="26">
        <f t="shared" si="170"/>
        <v>0</v>
      </c>
      <c r="N150" s="45" t="e">
        <f t="shared" si="141"/>
        <v>#DIV/0!</v>
      </c>
    </row>
    <row r="151" spans="1:14" hidden="1" x14ac:dyDescent="0.25">
      <c r="A151" s="81" t="s">
        <v>37</v>
      </c>
      <c r="B151" s="82"/>
      <c r="C151" s="44">
        <f>C148+C149+C150</f>
        <v>0</v>
      </c>
      <c r="D151" s="44">
        <f>D148+D149+D150</f>
        <v>0</v>
      </c>
      <c r="E151" s="44" t="e">
        <f t="shared" si="180"/>
        <v>#DIV/0!</v>
      </c>
      <c r="F151" s="27">
        <f t="shared" ref="F151:G151" si="181">F148+F149+F150</f>
        <v>0</v>
      </c>
      <c r="G151" s="27">
        <f t="shared" si="181"/>
        <v>0</v>
      </c>
      <c r="H151" s="32"/>
      <c r="I151" s="27">
        <f t="shared" ref="I151:J151" si="182">I148+I149+I150</f>
        <v>0</v>
      </c>
      <c r="J151" s="27">
        <f t="shared" si="182"/>
        <v>0</v>
      </c>
      <c r="K151" s="32"/>
      <c r="L151" s="27">
        <f>L148</f>
        <v>0</v>
      </c>
      <c r="M151" s="27">
        <f>M148</f>
        <v>0</v>
      </c>
      <c r="N151" s="44" t="e">
        <f t="shared" si="141"/>
        <v>#DIV/0!</v>
      </c>
    </row>
    <row r="152" spans="1:14" ht="15.75" hidden="1" customHeight="1" x14ac:dyDescent="0.25">
      <c r="A152" s="58" t="s">
        <v>60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60"/>
    </row>
    <row r="153" spans="1:14" ht="15.75" hidden="1" customHeight="1" x14ac:dyDescent="0.25">
      <c r="A153" s="61" t="s">
        <v>36</v>
      </c>
      <c r="B153" s="62"/>
      <c r="C153" s="43">
        <f t="shared" ref="C153" si="183">I153+L153+F153</f>
        <v>0</v>
      </c>
      <c r="D153" s="43">
        <f t="shared" ref="D153" si="184">J153+M153+G153</f>
        <v>0</v>
      </c>
      <c r="E153" s="43" t="e">
        <f t="shared" ref="E153:E154" si="185">D153/C153*100</f>
        <v>#DIV/0!</v>
      </c>
      <c r="F153" s="25"/>
      <c r="G153" s="25"/>
      <c r="H153" s="32"/>
      <c r="I153" s="25"/>
      <c r="J153" s="25"/>
      <c r="K153" s="32"/>
      <c r="L153" s="25">
        <v>0</v>
      </c>
      <c r="M153" s="25">
        <v>0</v>
      </c>
      <c r="N153" s="43" t="e">
        <f t="shared" si="141"/>
        <v>#DIV/0!</v>
      </c>
    </row>
    <row r="154" spans="1:14" ht="15.75" hidden="1" customHeight="1" x14ac:dyDescent="0.25">
      <c r="A154" s="81" t="s">
        <v>37</v>
      </c>
      <c r="B154" s="82"/>
      <c r="C154" s="44">
        <f>C153</f>
        <v>0</v>
      </c>
      <c r="D154" s="44">
        <f>D153</f>
        <v>0</v>
      </c>
      <c r="E154" s="44" t="e">
        <f t="shared" si="185"/>
        <v>#DIV/0!</v>
      </c>
      <c r="F154" s="44">
        <f t="shared" ref="F154:G154" si="186">F153</f>
        <v>0</v>
      </c>
      <c r="G154" s="44">
        <f t="shared" si="186"/>
        <v>0</v>
      </c>
      <c r="H154" s="32"/>
      <c r="I154" s="44">
        <f t="shared" ref="I154:J154" si="187">I153</f>
        <v>0</v>
      </c>
      <c r="J154" s="44">
        <f t="shared" si="187"/>
        <v>0</v>
      </c>
      <c r="K154" s="32"/>
      <c r="L154" s="44">
        <f>SUM(L153)</f>
        <v>0</v>
      </c>
      <c r="M154" s="44">
        <f>SUM(M153)</f>
        <v>0</v>
      </c>
      <c r="N154" s="44" t="e">
        <f t="shared" si="141"/>
        <v>#DIV/0!</v>
      </c>
    </row>
    <row r="155" spans="1:14" ht="15.75" hidden="1" customHeight="1" x14ac:dyDescent="0.25">
      <c r="A155" s="58" t="s">
        <v>61</v>
      </c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60"/>
    </row>
    <row r="156" spans="1:14" hidden="1" x14ac:dyDescent="0.25">
      <c r="A156" s="61" t="s">
        <v>36</v>
      </c>
      <c r="B156" s="62"/>
      <c r="C156" s="43">
        <f t="shared" ref="C156" si="188">I156+L156+F156</f>
        <v>0</v>
      </c>
      <c r="D156" s="43">
        <f t="shared" ref="D156" si="189">J156+M156+G156</f>
        <v>0</v>
      </c>
      <c r="E156" s="43" t="e">
        <f t="shared" ref="E156:E158" si="190">D156/C156*100</f>
        <v>#DIV/0!</v>
      </c>
      <c r="F156" s="25"/>
      <c r="G156" s="25"/>
      <c r="H156" s="32"/>
      <c r="I156" s="25"/>
      <c r="J156" s="25"/>
      <c r="K156" s="32"/>
      <c r="L156" s="25">
        <v>0</v>
      </c>
      <c r="M156" s="25">
        <v>0</v>
      </c>
      <c r="N156" s="43" t="e">
        <f t="shared" si="141"/>
        <v>#DIV/0!</v>
      </c>
    </row>
    <row r="157" spans="1:14" hidden="1" x14ac:dyDescent="0.25">
      <c r="A157" s="81" t="s">
        <v>37</v>
      </c>
      <c r="B157" s="82"/>
      <c r="C157" s="44">
        <f>C156</f>
        <v>0</v>
      </c>
      <c r="D157" s="44">
        <f>D156</f>
        <v>0</v>
      </c>
      <c r="E157" s="44" t="e">
        <f t="shared" si="190"/>
        <v>#DIV/0!</v>
      </c>
      <c r="F157" s="44">
        <f t="shared" ref="F157:G157" si="191">F156</f>
        <v>0</v>
      </c>
      <c r="G157" s="44">
        <f t="shared" si="191"/>
        <v>0</v>
      </c>
      <c r="H157" s="32"/>
      <c r="I157" s="44">
        <f t="shared" ref="I157:M157" si="192">I156</f>
        <v>0</v>
      </c>
      <c r="J157" s="44">
        <f t="shared" si="192"/>
        <v>0</v>
      </c>
      <c r="K157" s="32"/>
      <c r="L157" s="44">
        <f t="shared" si="192"/>
        <v>0</v>
      </c>
      <c r="M157" s="44">
        <f t="shared" si="192"/>
        <v>0</v>
      </c>
      <c r="N157" s="43" t="e">
        <f t="shared" si="141"/>
        <v>#DIV/0!</v>
      </c>
    </row>
    <row r="158" spans="1:14" x14ac:dyDescent="0.25">
      <c r="A158" s="70" t="s">
        <v>50</v>
      </c>
      <c r="B158" s="82"/>
      <c r="C158" s="46">
        <f>C132+C135+C140+C146+C151+C154+C157</f>
        <v>86540.6</v>
      </c>
      <c r="D158" s="46">
        <f>D132+D135+D140+D146+D151+D154+D157</f>
        <v>7114.1</v>
      </c>
      <c r="E158" s="46">
        <f t="shared" si="190"/>
        <v>8.2205346392329162</v>
      </c>
      <c r="F158" s="46">
        <f>F132+F135+F140+F146+F151+F154+F157</f>
        <v>0</v>
      </c>
      <c r="G158" s="46">
        <f>G132+G135+G140+G146+G151+G154+G157</f>
        <v>0</v>
      </c>
      <c r="H158" s="32"/>
      <c r="I158" s="46">
        <f>I132+I135+I140+I146+I151+I154+I157</f>
        <v>0</v>
      </c>
      <c r="J158" s="46">
        <f>J132+J135+J140+J146+J151+J154+J157</f>
        <v>0</v>
      </c>
      <c r="K158" s="32"/>
      <c r="L158" s="46">
        <f>L132+L135+L140+L146+L151+L154+L157</f>
        <v>86540.6</v>
      </c>
      <c r="M158" s="46">
        <f>M132+M135+M140+M146+M151+M154+M157</f>
        <v>7114.1</v>
      </c>
      <c r="N158" s="44">
        <f t="shared" si="141"/>
        <v>8.2205346392329162</v>
      </c>
    </row>
    <row r="159" spans="1:14" ht="20.25" customHeight="1" x14ac:dyDescent="0.35">
      <c r="A159" s="54" t="s">
        <v>23</v>
      </c>
      <c r="B159" s="64" t="s">
        <v>8</v>
      </c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6"/>
    </row>
    <row r="160" spans="1:14" ht="15.75" customHeight="1" x14ac:dyDescent="0.25">
      <c r="A160" s="78" t="s">
        <v>62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80"/>
    </row>
    <row r="161" spans="1:14" x14ac:dyDescent="0.25">
      <c r="A161" s="63" t="s">
        <v>42</v>
      </c>
      <c r="B161" s="62"/>
      <c r="C161" s="40">
        <f>F161+I161+L161</f>
        <v>3605.3</v>
      </c>
      <c r="D161" s="40">
        <f>G161+J161+M161</f>
        <v>355</v>
      </c>
      <c r="E161" s="40">
        <f t="shared" ref="E161:E162" si="193">D161/C161*100</f>
        <v>9.8466147061270899</v>
      </c>
      <c r="F161" s="20"/>
      <c r="G161" s="20"/>
      <c r="H161" s="32"/>
      <c r="I161" s="20"/>
      <c r="J161" s="20"/>
      <c r="K161" s="32"/>
      <c r="L161" s="20">
        <v>3605.3</v>
      </c>
      <c r="M161" s="20">
        <v>355</v>
      </c>
      <c r="N161" s="40">
        <f t="shared" si="141"/>
        <v>9.8466147061270899</v>
      </c>
    </row>
    <row r="162" spans="1:14" x14ac:dyDescent="0.25">
      <c r="A162" s="70" t="s">
        <v>31</v>
      </c>
      <c r="B162" s="71"/>
      <c r="C162" s="41">
        <f>C161</f>
        <v>3605.3</v>
      </c>
      <c r="D162" s="41">
        <f>D161</f>
        <v>355</v>
      </c>
      <c r="E162" s="41">
        <f t="shared" si="193"/>
        <v>9.8466147061270899</v>
      </c>
      <c r="F162" s="41">
        <f t="shared" ref="F162:G162" si="194">F161</f>
        <v>0</v>
      </c>
      <c r="G162" s="41">
        <f t="shared" si="194"/>
        <v>0</v>
      </c>
      <c r="H162" s="32"/>
      <c r="I162" s="41">
        <f t="shared" ref="I162:J162" si="195">I161</f>
        <v>0</v>
      </c>
      <c r="J162" s="41">
        <f t="shared" si="195"/>
        <v>0</v>
      </c>
      <c r="K162" s="32"/>
      <c r="L162" s="41">
        <f>SUM(L161)</f>
        <v>3605.3</v>
      </c>
      <c r="M162" s="41">
        <f>SUM(M161)</f>
        <v>355</v>
      </c>
      <c r="N162" s="41">
        <f t="shared" si="141"/>
        <v>9.8466147061270899</v>
      </c>
    </row>
    <row r="163" spans="1:14" ht="15.75" customHeight="1" x14ac:dyDescent="0.25">
      <c r="A163" s="78" t="s">
        <v>63</v>
      </c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80"/>
    </row>
    <row r="164" spans="1:14" x14ac:dyDescent="0.25">
      <c r="A164" s="63" t="s">
        <v>42</v>
      </c>
      <c r="B164" s="62"/>
      <c r="C164" s="40">
        <f>F164+I164+L164</f>
        <v>103308.5</v>
      </c>
      <c r="D164" s="40">
        <f>G164+J164+M164</f>
        <v>10369.700000000001</v>
      </c>
      <c r="E164" s="40">
        <f t="shared" ref="E164:E165" si="196">D164/C164*100</f>
        <v>10.037605811719269</v>
      </c>
      <c r="F164" s="20">
        <v>3634.9</v>
      </c>
      <c r="G164" s="20">
        <v>0</v>
      </c>
      <c r="H164" s="40">
        <f t="shared" ref="H164:H165" si="197">G164/F164*100</f>
        <v>0</v>
      </c>
      <c r="I164" s="20">
        <v>495.2</v>
      </c>
      <c r="J164" s="20">
        <v>0</v>
      </c>
      <c r="K164" s="40">
        <f t="shared" ref="K164:K165" si="198">J164/I164*100</f>
        <v>0</v>
      </c>
      <c r="L164" s="20">
        <v>99178.4</v>
      </c>
      <c r="M164" s="20">
        <v>10369.700000000001</v>
      </c>
      <c r="N164" s="47">
        <f t="shared" si="141"/>
        <v>10.455603236188526</v>
      </c>
    </row>
    <row r="165" spans="1:14" x14ac:dyDescent="0.25">
      <c r="A165" s="72" t="s">
        <v>31</v>
      </c>
      <c r="B165" s="73"/>
      <c r="C165" s="41">
        <f>C164</f>
        <v>103308.5</v>
      </c>
      <c r="D165" s="41">
        <f>D164</f>
        <v>10369.700000000001</v>
      </c>
      <c r="E165" s="41">
        <f t="shared" si="196"/>
        <v>10.037605811719269</v>
      </c>
      <c r="F165" s="41">
        <f t="shared" ref="F165:G165" si="199">F164</f>
        <v>3634.9</v>
      </c>
      <c r="G165" s="41">
        <f t="shared" si="199"/>
        <v>0</v>
      </c>
      <c r="H165" s="40">
        <f t="shared" si="197"/>
        <v>0</v>
      </c>
      <c r="I165" s="41">
        <f t="shared" ref="I165:J165" si="200">I164</f>
        <v>495.2</v>
      </c>
      <c r="J165" s="41">
        <f t="shared" si="200"/>
        <v>0</v>
      </c>
      <c r="K165" s="32">
        <f t="shared" si="198"/>
        <v>0</v>
      </c>
      <c r="L165" s="41">
        <f>SUM(L164)</f>
        <v>99178.4</v>
      </c>
      <c r="M165" s="41">
        <f>SUM(M164)</f>
        <v>10369.700000000001</v>
      </c>
      <c r="N165" s="41">
        <f t="shared" ref="N165" si="201">M165/L165*100</f>
        <v>10.455603236188526</v>
      </c>
    </row>
    <row r="166" spans="1:14" ht="15.75" customHeight="1" x14ac:dyDescent="0.25">
      <c r="A166" s="78" t="s">
        <v>64</v>
      </c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80"/>
    </row>
    <row r="167" spans="1:14" x14ac:dyDescent="0.25">
      <c r="A167" s="63" t="s">
        <v>42</v>
      </c>
      <c r="B167" s="62"/>
      <c r="C167" s="43">
        <f>F167+I167+L167</f>
        <v>7897.7</v>
      </c>
      <c r="D167" s="43">
        <f>G167+J167+M167</f>
        <v>624.6</v>
      </c>
      <c r="E167" s="43">
        <f t="shared" ref="E167:E168" si="202">D167/C167*100</f>
        <v>7.9086316269293588</v>
      </c>
      <c r="F167" s="25">
        <v>370.9</v>
      </c>
      <c r="G167" s="25">
        <v>0</v>
      </c>
      <c r="H167" s="43">
        <f t="shared" ref="H167:H168" si="203">G167/F167*100</f>
        <v>0</v>
      </c>
      <c r="I167" s="25">
        <v>104.6</v>
      </c>
      <c r="J167" s="25">
        <v>0</v>
      </c>
      <c r="K167" s="43">
        <f t="shared" ref="K167:K168" si="204">J167/I167*100</f>
        <v>0</v>
      </c>
      <c r="L167" s="25">
        <v>7422.2</v>
      </c>
      <c r="M167" s="25">
        <v>624.6</v>
      </c>
      <c r="N167" s="43">
        <f t="shared" si="141"/>
        <v>8.4152946565708291</v>
      </c>
    </row>
    <row r="168" spans="1:14" x14ac:dyDescent="0.25">
      <c r="A168" s="72" t="s">
        <v>31</v>
      </c>
      <c r="B168" s="73"/>
      <c r="C168" s="44">
        <f>C167</f>
        <v>7897.7</v>
      </c>
      <c r="D168" s="44">
        <f>D167</f>
        <v>624.6</v>
      </c>
      <c r="E168" s="44">
        <f t="shared" si="202"/>
        <v>7.9086316269293588</v>
      </c>
      <c r="F168" s="44">
        <f>F167</f>
        <v>370.9</v>
      </c>
      <c r="G168" s="44">
        <f t="shared" ref="G168" si="205">G167</f>
        <v>0</v>
      </c>
      <c r="H168" s="43">
        <f t="shared" si="203"/>
        <v>0</v>
      </c>
      <c r="I168" s="44">
        <f t="shared" ref="I168:J168" si="206">I167</f>
        <v>104.6</v>
      </c>
      <c r="J168" s="44">
        <f t="shared" si="206"/>
        <v>0</v>
      </c>
      <c r="K168" s="43">
        <f t="shared" si="204"/>
        <v>0</v>
      </c>
      <c r="L168" s="44">
        <f>SUM(L167)</f>
        <v>7422.2</v>
      </c>
      <c r="M168" s="44">
        <f>SUM(M167)</f>
        <v>624.6</v>
      </c>
      <c r="N168" s="44">
        <f t="shared" si="141"/>
        <v>8.4152946565708291</v>
      </c>
    </row>
    <row r="169" spans="1:14" ht="15.75" customHeight="1" x14ac:dyDescent="0.25">
      <c r="A169" s="58" t="s">
        <v>65</v>
      </c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60"/>
    </row>
    <row r="170" spans="1:14" x14ac:dyDescent="0.25">
      <c r="A170" s="63" t="s">
        <v>42</v>
      </c>
      <c r="B170" s="62"/>
      <c r="C170" s="43">
        <f>F170+I170+L170</f>
        <v>7315</v>
      </c>
      <c r="D170" s="43">
        <f>G170+J170+M170</f>
        <v>640.29999999999995</v>
      </c>
      <c r="E170" s="43">
        <f t="shared" ref="E170:E171" si="207">D170/C170*100</f>
        <v>8.7532467532467528</v>
      </c>
      <c r="F170" s="25"/>
      <c r="G170" s="25"/>
      <c r="H170" s="32"/>
      <c r="I170" s="25"/>
      <c r="J170" s="25"/>
      <c r="K170" s="32"/>
      <c r="L170" s="25">
        <v>7315</v>
      </c>
      <c r="M170" s="25">
        <v>640.29999999999995</v>
      </c>
      <c r="N170" s="43">
        <f t="shared" si="141"/>
        <v>8.7532467532467528</v>
      </c>
    </row>
    <row r="171" spans="1:14" ht="15.75" customHeight="1" x14ac:dyDescent="0.25">
      <c r="A171" s="70" t="s">
        <v>31</v>
      </c>
      <c r="B171" s="71"/>
      <c r="C171" s="44">
        <f>C170</f>
        <v>7315</v>
      </c>
      <c r="D171" s="44">
        <f>D170</f>
        <v>640.29999999999995</v>
      </c>
      <c r="E171" s="44">
        <f t="shared" si="207"/>
        <v>8.7532467532467528</v>
      </c>
      <c r="F171" s="44">
        <f t="shared" ref="F171:G171" si="208">F170</f>
        <v>0</v>
      </c>
      <c r="G171" s="44">
        <f t="shared" si="208"/>
        <v>0</v>
      </c>
      <c r="H171" s="32"/>
      <c r="I171" s="44">
        <f t="shared" ref="I171:J171" si="209">I170</f>
        <v>0</v>
      </c>
      <c r="J171" s="44">
        <f t="shared" si="209"/>
        <v>0</v>
      </c>
      <c r="K171" s="32"/>
      <c r="L171" s="44">
        <f>SUM(L170)</f>
        <v>7315</v>
      </c>
      <c r="M171" s="44">
        <f>SUM(M170)</f>
        <v>640.29999999999995</v>
      </c>
      <c r="N171" s="44">
        <f t="shared" si="141"/>
        <v>8.7532467532467528</v>
      </c>
    </row>
    <row r="172" spans="1:14" ht="15.75" customHeight="1" x14ac:dyDescent="0.25">
      <c r="A172" s="78" t="s">
        <v>66</v>
      </c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80"/>
    </row>
    <row r="173" spans="1:14" x14ac:dyDescent="0.25">
      <c r="A173" s="63" t="s">
        <v>42</v>
      </c>
      <c r="B173" s="62"/>
      <c r="C173" s="40">
        <f>F173+I173+L173</f>
        <v>18426.400000000001</v>
      </c>
      <c r="D173" s="40">
        <f>G173+J173+M173</f>
        <v>1748.8</v>
      </c>
      <c r="E173" s="40">
        <f t="shared" ref="E173:E174" si="210">D173/C173*100</f>
        <v>9.4907306907480553</v>
      </c>
      <c r="F173" s="20"/>
      <c r="G173" s="20"/>
      <c r="H173" s="32"/>
      <c r="I173" s="20"/>
      <c r="J173" s="20"/>
      <c r="K173" s="32"/>
      <c r="L173" s="20">
        <v>18426.400000000001</v>
      </c>
      <c r="M173" s="20">
        <v>1748.8</v>
      </c>
      <c r="N173" s="40">
        <f t="shared" si="141"/>
        <v>9.4907306907480553</v>
      </c>
    </row>
    <row r="174" spans="1:14" x14ac:dyDescent="0.25">
      <c r="A174" s="72" t="s">
        <v>31</v>
      </c>
      <c r="B174" s="73"/>
      <c r="C174" s="41">
        <f>C173</f>
        <v>18426.400000000001</v>
      </c>
      <c r="D174" s="41">
        <f>D173</f>
        <v>1748.8</v>
      </c>
      <c r="E174" s="41">
        <f t="shared" si="210"/>
        <v>9.4907306907480553</v>
      </c>
      <c r="F174" s="41">
        <f t="shared" ref="F174:G174" si="211">F173</f>
        <v>0</v>
      </c>
      <c r="G174" s="41">
        <f t="shared" si="211"/>
        <v>0</v>
      </c>
      <c r="H174" s="32"/>
      <c r="I174" s="41">
        <f t="shared" ref="I174:J174" si="212">I173</f>
        <v>0</v>
      </c>
      <c r="J174" s="41">
        <f t="shared" si="212"/>
        <v>0</v>
      </c>
      <c r="K174" s="32"/>
      <c r="L174" s="41">
        <f>SUM(L173)</f>
        <v>18426.400000000001</v>
      </c>
      <c r="M174" s="41">
        <f>SUM(M173)</f>
        <v>1748.8</v>
      </c>
      <c r="N174" s="41">
        <f t="shared" si="141"/>
        <v>9.4907306907480553</v>
      </c>
    </row>
    <row r="175" spans="1:14" ht="15.75" customHeight="1" x14ac:dyDescent="0.25">
      <c r="A175" s="58" t="s">
        <v>67</v>
      </c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60"/>
    </row>
    <row r="176" spans="1:14" x14ac:dyDescent="0.25">
      <c r="A176" s="63" t="s">
        <v>42</v>
      </c>
      <c r="B176" s="62"/>
      <c r="C176" s="40">
        <f>F176+I176+L176</f>
        <v>1200</v>
      </c>
      <c r="D176" s="40">
        <f>G176+J176+M176</f>
        <v>13.5</v>
      </c>
      <c r="E176" s="40">
        <f t="shared" ref="E176:E178" si="213">D176/C176*100</f>
        <v>1.125</v>
      </c>
      <c r="F176" s="20"/>
      <c r="G176" s="20"/>
      <c r="H176" s="32"/>
      <c r="I176" s="20"/>
      <c r="J176" s="20"/>
      <c r="K176" s="32"/>
      <c r="L176" s="20">
        <v>1200</v>
      </c>
      <c r="M176" s="20">
        <v>13.5</v>
      </c>
      <c r="N176" s="40">
        <f t="shared" ref="N176:N236" si="214">M176/L176*100</f>
        <v>1.125</v>
      </c>
    </row>
    <row r="177" spans="1:14" x14ac:dyDescent="0.25">
      <c r="A177" s="72" t="s">
        <v>31</v>
      </c>
      <c r="B177" s="73"/>
      <c r="C177" s="41">
        <f>F177+I177+L177</f>
        <v>1200</v>
      </c>
      <c r="D177" s="41">
        <f>G177+J177+M177</f>
        <v>13.5</v>
      </c>
      <c r="E177" s="41">
        <f t="shared" si="213"/>
        <v>1.125</v>
      </c>
      <c r="F177" s="41">
        <f t="shared" ref="F177:G177" si="215">F176</f>
        <v>0</v>
      </c>
      <c r="G177" s="41">
        <f t="shared" si="215"/>
        <v>0</v>
      </c>
      <c r="H177" s="32"/>
      <c r="I177" s="41">
        <f t="shared" ref="I177:M177" si="216">I176</f>
        <v>0</v>
      </c>
      <c r="J177" s="41">
        <f t="shared" si="216"/>
        <v>0</v>
      </c>
      <c r="K177" s="32"/>
      <c r="L177" s="41">
        <f t="shared" si="216"/>
        <v>1200</v>
      </c>
      <c r="M177" s="41">
        <f t="shared" si="216"/>
        <v>13.5</v>
      </c>
      <c r="N177" s="40">
        <f t="shared" si="214"/>
        <v>1.125</v>
      </c>
    </row>
    <row r="178" spans="1:14" x14ac:dyDescent="0.25">
      <c r="A178" s="72" t="s">
        <v>50</v>
      </c>
      <c r="B178" s="74"/>
      <c r="C178" s="42">
        <f>C162+C165+C168+C171+C177+C174</f>
        <v>141752.9</v>
      </c>
      <c r="D178" s="42">
        <f>D162+D165+D168+D171+D177+D174</f>
        <v>13751.9</v>
      </c>
      <c r="E178" s="42">
        <f t="shared" si="213"/>
        <v>9.7013182799082074</v>
      </c>
      <c r="F178" s="42">
        <f>F162+F165+F168+F171+F177+F174</f>
        <v>4005.8</v>
      </c>
      <c r="G178" s="42">
        <f>G162+G165+G168+G171+G177+G174</f>
        <v>0</v>
      </c>
      <c r="H178" s="41">
        <f t="shared" ref="H178" si="217">G178/F178*100</f>
        <v>0</v>
      </c>
      <c r="I178" s="42">
        <f>I162+I165+I168+I171+I177+I174</f>
        <v>599.79999999999995</v>
      </c>
      <c r="J178" s="42">
        <f>J162+J165+J168+J171+J177+J174</f>
        <v>0</v>
      </c>
      <c r="K178" s="42">
        <f t="shared" ref="K178" si="218">J178/I178*100</f>
        <v>0</v>
      </c>
      <c r="L178" s="42">
        <f>L162+L165+L168+L171+L177+L174</f>
        <v>137147.29999999999</v>
      </c>
      <c r="M178" s="42">
        <f>M162+M165+M168+M171+M177+M174</f>
        <v>13751.9</v>
      </c>
      <c r="N178" s="41">
        <f t="shared" si="214"/>
        <v>10.027102247000123</v>
      </c>
    </row>
    <row r="179" spans="1:14" s="11" customFormat="1" ht="27.75" customHeight="1" x14ac:dyDescent="0.35">
      <c r="A179" s="54" t="s">
        <v>24</v>
      </c>
      <c r="B179" s="64" t="s">
        <v>9</v>
      </c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6"/>
    </row>
    <row r="180" spans="1:14" ht="15.75" customHeight="1" x14ac:dyDescent="0.25">
      <c r="A180" s="58" t="s">
        <v>68</v>
      </c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60"/>
    </row>
    <row r="181" spans="1:14" ht="30" customHeight="1" x14ac:dyDescent="0.25">
      <c r="A181" s="63" t="s">
        <v>43</v>
      </c>
      <c r="B181" s="62"/>
      <c r="C181" s="40">
        <f>F181+I181+L181</f>
        <v>3431.1</v>
      </c>
      <c r="D181" s="40">
        <f>G181+J181+M181</f>
        <v>318.2</v>
      </c>
      <c r="E181" s="40">
        <f>H181+K181+N181</f>
        <v>9.2739937629331699</v>
      </c>
      <c r="F181" s="20"/>
      <c r="G181" s="20"/>
      <c r="H181" s="32"/>
      <c r="I181" s="20"/>
      <c r="J181" s="20"/>
      <c r="K181" s="32"/>
      <c r="L181" s="20">
        <v>3431.1</v>
      </c>
      <c r="M181" s="20">
        <v>318.2</v>
      </c>
      <c r="N181" s="40">
        <f t="shared" si="214"/>
        <v>9.2739937629331699</v>
      </c>
    </row>
    <row r="182" spans="1:14" x14ac:dyDescent="0.25">
      <c r="A182" s="72" t="s">
        <v>31</v>
      </c>
      <c r="B182" s="73"/>
      <c r="C182" s="41">
        <f>C181</f>
        <v>3431.1</v>
      </c>
      <c r="D182" s="41">
        <f>D181</f>
        <v>318.2</v>
      </c>
      <c r="E182" s="40">
        <f t="shared" ref="E182" si="219">D182/C182*100</f>
        <v>9.2739937629331699</v>
      </c>
      <c r="F182" s="41">
        <f t="shared" ref="F182:G182" si="220">F181</f>
        <v>0</v>
      </c>
      <c r="G182" s="41">
        <f t="shared" si="220"/>
        <v>0</v>
      </c>
      <c r="H182" s="32"/>
      <c r="I182" s="41">
        <f t="shared" ref="I182:J182" si="221">I181</f>
        <v>0</v>
      </c>
      <c r="J182" s="41">
        <f t="shared" si="221"/>
        <v>0</v>
      </c>
      <c r="K182" s="32"/>
      <c r="L182" s="41">
        <f>SUM(L181)</f>
        <v>3431.1</v>
      </c>
      <c r="M182" s="41">
        <f>SUM(M181)</f>
        <v>318.2</v>
      </c>
      <c r="N182" s="41">
        <f t="shared" si="214"/>
        <v>9.2739937629331699</v>
      </c>
    </row>
    <row r="183" spans="1:14" ht="15.75" hidden="1" customHeight="1" x14ac:dyDescent="0.25">
      <c r="A183" s="78" t="s">
        <v>69</v>
      </c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80"/>
    </row>
    <row r="184" spans="1:14" hidden="1" x14ac:dyDescent="0.25">
      <c r="A184" s="61" t="s">
        <v>36</v>
      </c>
      <c r="B184" s="62"/>
      <c r="C184" s="14">
        <v>0</v>
      </c>
      <c r="D184" s="14">
        <v>0</v>
      </c>
      <c r="E184" s="14" t="e">
        <f t="shared" ref="E184" si="222">D184/C184*100</f>
        <v>#DIV/0!</v>
      </c>
      <c r="F184" s="14"/>
      <c r="G184" s="14"/>
      <c r="H184" s="23"/>
      <c r="I184" s="14"/>
      <c r="J184" s="14"/>
      <c r="K184" s="23"/>
      <c r="L184" s="24">
        <f t="shared" ref="L184" si="223">C184-F184-I184</f>
        <v>0</v>
      </c>
      <c r="M184" s="24">
        <f t="shared" ref="M184" si="224">D184-G184-J184</f>
        <v>0</v>
      </c>
      <c r="N184" s="18" t="e">
        <f t="shared" si="214"/>
        <v>#DIV/0!</v>
      </c>
    </row>
    <row r="185" spans="1:14" ht="31.5" hidden="1" customHeight="1" x14ac:dyDescent="0.25">
      <c r="A185" s="63" t="s">
        <v>43</v>
      </c>
      <c r="B185" s="62"/>
      <c r="C185" s="14">
        <f>F185+I185+L185</f>
        <v>0</v>
      </c>
      <c r="D185" s="14">
        <f>G185+J185+M185</f>
        <v>0</v>
      </c>
      <c r="E185" s="14"/>
      <c r="F185" s="14"/>
      <c r="G185" s="14"/>
      <c r="H185" s="14"/>
      <c r="I185" s="14"/>
      <c r="J185" s="14"/>
      <c r="K185" s="14"/>
      <c r="L185" s="18"/>
      <c r="M185" s="18">
        <v>0</v>
      </c>
      <c r="N185" s="18"/>
    </row>
    <row r="186" spans="1:14" hidden="1" x14ac:dyDescent="0.25">
      <c r="A186" s="72" t="s">
        <v>31</v>
      </c>
      <c r="B186" s="73"/>
      <c r="C186" s="15">
        <f>C184+C185</f>
        <v>0</v>
      </c>
      <c r="D186" s="15">
        <f>D184+D185</f>
        <v>0</v>
      </c>
      <c r="E186" s="14"/>
      <c r="F186" s="15">
        <f t="shared" ref="F186:I186" si="225">F184+F185</f>
        <v>0</v>
      </c>
      <c r="G186" s="15">
        <f t="shared" si="225"/>
        <v>0</v>
      </c>
      <c r="H186" s="15">
        <f t="shared" si="225"/>
        <v>0</v>
      </c>
      <c r="I186" s="15">
        <f t="shared" si="225"/>
        <v>0</v>
      </c>
      <c r="J186" s="15">
        <f t="shared" ref="J186" si="226">J184+J185</f>
        <v>0</v>
      </c>
      <c r="K186" s="14"/>
      <c r="L186" s="18">
        <f>SUM(L184:L185)</f>
        <v>0</v>
      </c>
      <c r="M186" s="18">
        <f>SUM(M184:M185)</f>
        <v>0</v>
      </c>
      <c r="N186" s="18"/>
    </row>
    <row r="187" spans="1:14" ht="15.75" customHeight="1" x14ac:dyDescent="0.25">
      <c r="A187" s="78" t="s">
        <v>70</v>
      </c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</row>
    <row r="188" spans="1:14" x14ac:dyDescent="0.25">
      <c r="A188" s="61" t="s">
        <v>36</v>
      </c>
      <c r="B188" s="62"/>
      <c r="C188" s="40">
        <f t="shared" ref="C188:D189" si="227">F188+I188+L188</f>
        <v>10000</v>
      </c>
      <c r="D188" s="40">
        <f t="shared" si="227"/>
        <v>0</v>
      </c>
      <c r="E188" s="40"/>
      <c r="F188" s="20"/>
      <c r="G188" s="20"/>
      <c r="H188" s="32"/>
      <c r="I188" s="20"/>
      <c r="J188" s="20"/>
      <c r="K188" s="40"/>
      <c r="L188" s="20">
        <v>10000</v>
      </c>
      <c r="M188" s="20">
        <v>0</v>
      </c>
      <c r="N188" s="40">
        <f t="shared" si="214"/>
        <v>0</v>
      </c>
    </row>
    <row r="189" spans="1:14" ht="30" customHeight="1" x14ac:dyDescent="0.25">
      <c r="A189" s="63" t="s">
        <v>43</v>
      </c>
      <c r="B189" s="62"/>
      <c r="C189" s="40">
        <f t="shared" si="227"/>
        <v>230838.1</v>
      </c>
      <c r="D189" s="40">
        <f t="shared" si="227"/>
        <v>26701.5</v>
      </c>
      <c r="E189" s="40">
        <f t="shared" ref="E189:E190" si="228">D189/C189*100</f>
        <v>11.567197962554708</v>
      </c>
      <c r="F189" s="20"/>
      <c r="G189" s="20"/>
      <c r="H189" s="32"/>
      <c r="I189" s="20">
        <v>2467.6999999999998</v>
      </c>
      <c r="J189" s="20">
        <v>156.30000000000001</v>
      </c>
      <c r="K189" s="40">
        <f t="shared" ref="K189:K190" si="229">J189/I189*100</f>
        <v>6.3338331239615853</v>
      </c>
      <c r="L189" s="20">
        <v>228370.4</v>
      </c>
      <c r="M189" s="20">
        <v>26545.200000000001</v>
      </c>
      <c r="N189" s="40">
        <f t="shared" si="214"/>
        <v>11.623748086442026</v>
      </c>
    </row>
    <row r="190" spans="1:14" ht="18.75" customHeight="1" x14ac:dyDescent="0.25">
      <c r="A190" s="70" t="s">
        <v>31</v>
      </c>
      <c r="B190" s="71"/>
      <c r="C190" s="41">
        <f>C188+C189</f>
        <v>240838.1</v>
      </c>
      <c r="D190" s="41">
        <f>D188+D189</f>
        <v>26701.5</v>
      </c>
      <c r="E190" s="40">
        <f t="shared" si="228"/>
        <v>11.086908591290165</v>
      </c>
      <c r="F190" s="41">
        <f t="shared" ref="F190:G190" si="230">F189</f>
        <v>0</v>
      </c>
      <c r="G190" s="41">
        <f t="shared" si="230"/>
        <v>0</v>
      </c>
      <c r="H190" s="32"/>
      <c r="I190" s="41">
        <f>I188+I189</f>
        <v>2467.6999999999998</v>
      </c>
      <c r="J190" s="41">
        <f>J188+J189</f>
        <v>156.30000000000001</v>
      </c>
      <c r="K190" s="32">
        <f t="shared" si="229"/>
        <v>6.3338331239615853</v>
      </c>
      <c r="L190" s="41">
        <f>L188+L189</f>
        <v>238370.4</v>
      </c>
      <c r="M190" s="41">
        <f>M188+M189</f>
        <v>26545.200000000001</v>
      </c>
      <c r="N190" s="41">
        <f t="shared" ref="N190" si="231">M190/L190*100</f>
        <v>11.136114215523405</v>
      </c>
    </row>
    <row r="191" spans="1:14" ht="15.75" customHeight="1" x14ac:dyDescent="0.25">
      <c r="A191" s="58" t="s">
        <v>71</v>
      </c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60"/>
    </row>
    <row r="192" spans="1:14" ht="31.5" customHeight="1" x14ac:dyDescent="0.25">
      <c r="A192" s="63" t="s">
        <v>43</v>
      </c>
      <c r="B192" s="62"/>
      <c r="C192" s="40">
        <f>F192+I192+L192</f>
        <v>4193.6000000000004</v>
      </c>
      <c r="D192" s="40">
        <f>G192+J192+M192</f>
        <v>413.5</v>
      </c>
      <c r="E192" s="40">
        <f t="shared" ref="E192:E193" si="232">D192/C192*100</f>
        <v>9.8602632582983585</v>
      </c>
      <c r="F192" s="20"/>
      <c r="G192" s="20"/>
      <c r="H192" s="32"/>
      <c r="I192" s="20"/>
      <c r="J192" s="20"/>
      <c r="K192" s="32"/>
      <c r="L192" s="20">
        <v>4193.6000000000004</v>
      </c>
      <c r="M192" s="20">
        <v>413.5</v>
      </c>
      <c r="N192" s="40">
        <f t="shared" si="214"/>
        <v>9.8602632582983585</v>
      </c>
    </row>
    <row r="193" spans="1:17" x14ac:dyDescent="0.25">
      <c r="A193" s="70" t="s">
        <v>31</v>
      </c>
      <c r="B193" s="71"/>
      <c r="C193" s="41">
        <f>C192</f>
        <v>4193.6000000000004</v>
      </c>
      <c r="D193" s="41">
        <f>D192</f>
        <v>413.5</v>
      </c>
      <c r="E193" s="41">
        <f t="shared" si="232"/>
        <v>9.8602632582983585</v>
      </c>
      <c r="F193" s="41">
        <f t="shared" ref="F193:I193" si="233">F192</f>
        <v>0</v>
      </c>
      <c r="G193" s="41">
        <f t="shared" si="233"/>
        <v>0</v>
      </c>
      <c r="H193" s="41"/>
      <c r="I193" s="41">
        <f t="shared" si="233"/>
        <v>0</v>
      </c>
      <c r="J193" s="41">
        <f t="shared" ref="J193" si="234">J192</f>
        <v>0</v>
      </c>
      <c r="K193" s="32"/>
      <c r="L193" s="41">
        <f>SUM(L192)</f>
        <v>4193.6000000000004</v>
      </c>
      <c r="M193" s="41">
        <f>SUM(M192)</f>
        <v>413.5</v>
      </c>
      <c r="N193" s="41">
        <f t="shared" si="214"/>
        <v>9.8602632582983585</v>
      </c>
    </row>
    <row r="194" spans="1:17" ht="28.5" customHeight="1" x14ac:dyDescent="0.25">
      <c r="A194" s="58" t="s">
        <v>72</v>
      </c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60"/>
    </row>
    <row r="195" spans="1:17" ht="31.5" customHeight="1" x14ac:dyDescent="0.25">
      <c r="A195" s="63" t="s">
        <v>43</v>
      </c>
      <c r="B195" s="62"/>
      <c r="C195" s="40">
        <f>F195+I195+L195</f>
        <v>1400</v>
      </c>
      <c r="D195" s="40">
        <f>G195+J195+M195</f>
        <v>355.9</v>
      </c>
      <c r="E195" s="40">
        <f t="shared" ref="E195" si="235">D195/C195*100</f>
        <v>25.421428571428567</v>
      </c>
      <c r="F195" s="20"/>
      <c r="G195" s="20"/>
      <c r="H195" s="32"/>
      <c r="I195" s="20"/>
      <c r="J195" s="20"/>
      <c r="K195" s="32"/>
      <c r="L195" s="20">
        <v>1400</v>
      </c>
      <c r="M195" s="20">
        <v>355.9</v>
      </c>
      <c r="N195" s="40">
        <f t="shared" si="214"/>
        <v>25.421428571428567</v>
      </c>
    </row>
    <row r="196" spans="1:17" x14ac:dyDescent="0.25">
      <c r="A196" s="72" t="s">
        <v>31</v>
      </c>
      <c r="B196" s="73"/>
      <c r="C196" s="41">
        <f>C195</f>
        <v>1400</v>
      </c>
      <c r="D196" s="41">
        <f t="shared" ref="D196:M196" si="236">D195</f>
        <v>355.9</v>
      </c>
      <c r="E196" s="41">
        <f t="shared" si="236"/>
        <v>25.421428571428567</v>
      </c>
      <c r="F196" s="41">
        <f t="shared" si="236"/>
        <v>0</v>
      </c>
      <c r="G196" s="41">
        <f t="shared" si="236"/>
        <v>0</v>
      </c>
      <c r="H196" s="41">
        <f t="shared" si="236"/>
        <v>0</v>
      </c>
      <c r="I196" s="41">
        <f t="shared" si="236"/>
        <v>0</v>
      </c>
      <c r="J196" s="41">
        <f t="shared" si="236"/>
        <v>0</v>
      </c>
      <c r="K196" s="41">
        <f t="shared" si="236"/>
        <v>0</v>
      </c>
      <c r="L196" s="41">
        <f t="shared" si="236"/>
        <v>1400</v>
      </c>
      <c r="M196" s="41">
        <f t="shared" si="236"/>
        <v>355.9</v>
      </c>
      <c r="N196" s="41">
        <f>M196/L196*100</f>
        <v>25.421428571428567</v>
      </c>
    </row>
    <row r="197" spans="1:17" x14ac:dyDescent="0.25">
      <c r="A197" s="58" t="s">
        <v>136</v>
      </c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60"/>
    </row>
    <row r="198" spans="1:17" ht="31.5" customHeight="1" x14ac:dyDescent="0.25">
      <c r="A198" s="63" t="s">
        <v>43</v>
      </c>
      <c r="B198" s="62"/>
      <c r="C198" s="40">
        <f>F198+I198+L198</f>
        <v>4500</v>
      </c>
      <c r="D198" s="40">
        <f>G198+J198+M198</f>
        <v>0</v>
      </c>
      <c r="E198" s="40">
        <f t="shared" ref="E198:E199" si="237">D198/C198*100</f>
        <v>0</v>
      </c>
      <c r="F198" s="20"/>
      <c r="G198" s="20"/>
      <c r="H198" s="32"/>
      <c r="I198" s="20"/>
      <c r="J198" s="20"/>
      <c r="K198" s="32"/>
      <c r="L198" s="20">
        <v>4500</v>
      </c>
      <c r="M198" s="20">
        <v>0</v>
      </c>
      <c r="N198" s="40">
        <f t="shared" si="214"/>
        <v>0</v>
      </c>
    </row>
    <row r="199" spans="1:17" x14ac:dyDescent="0.25">
      <c r="A199" s="72" t="s">
        <v>31</v>
      </c>
      <c r="B199" s="73"/>
      <c r="C199" s="41">
        <f>C198</f>
        <v>4500</v>
      </c>
      <c r="D199" s="41">
        <f t="shared" ref="D199:M199" si="238">D198</f>
        <v>0</v>
      </c>
      <c r="E199" s="40">
        <f t="shared" si="237"/>
        <v>0</v>
      </c>
      <c r="F199" s="41">
        <f t="shared" si="238"/>
        <v>0</v>
      </c>
      <c r="G199" s="41">
        <f t="shared" si="238"/>
        <v>0</v>
      </c>
      <c r="H199" s="41">
        <f t="shared" si="238"/>
        <v>0</v>
      </c>
      <c r="I199" s="41">
        <f t="shared" si="238"/>
        <v>0</v>
      </c>
      <c r="J199" s="41">
        <f t="shared" si="238"/>
        <v>0</v>
      </c>
      <c r="K199" s="41">
        <f t="shared" si="238"/>
        <v>0</v>
      </c>
      <c r="L199" s="41">
        <f t="shared" si="238"/>
        <v>4500</v>
      </c>
      <c r="M199" s="41">
        <f t="shared" si="238"/>
        <v>0</v>
      </c>
      <c r="N199" s="40">
        <f t="shared" si="214"/>
        <v>0</v>
      </c>
    </row>
    <row r="200" spans="1:17" x14ac:dyDescent="0.25">
      <c r="A200" s="72" t="s">
        <v>50</v>
      </c>
      <c r="B200" s="74"/>
      <c r="C200" s="42">
        <f t="shared" ref="C200:M200" si="239">C182+C186+C190+C193+C196+C199</f>
        <v>254362.80000000002</v>
      </c>
      <c r="D200" s="42">
        <f t="shared" si="239"/>
        <v>27789.100000000002</v>
      </c>
      <c r="E200" s="42">
        <f t="shared" ref="E200" si="240">D200/C200*100</f>
        <v>10.924985886300984</v>
      </c>
      <c r="F200" s="42">
        <f t="shared" si="239"/>
        <v>0</v>
      </c>
      <c r="G200" s="42">
        <f t="shared" si="239"/>
        <v>0</v>
      </c>
      <c r="H200" s="42">
        <f t="shared" si="239"/>
        <v>0</v>
      </c>
      <c r="I200" s="42">
        <f t="shared" si="239"/>
        <v>2467.6999999999998</v>
      </c>
      <c r="J200" s="42">
        <f t="shared" si="239"/>
        <v>156.30000000000001</v>
      </c>
      <c r="K200" s="42">
        <f t="shared" ref="K200" si="241">J200/I200*100</f>
        <v>6.3338331239615853</v>
      </c>
      <c r="L200" s="42">
        <f t="shared" si="239"/>
        <v>251895.1</v>
      </c>
      <c r="M200" s="42">
        <f t="shared" si="239"/>
        <v>27632.800000000003</v>
      </c>
      <c r="N200" s="42">
        <f t="shared" si="214"/>
        <v>10.969963290274405</v>
      </c>
    </row>
    <row r="201" spans="1:17" ht="28.5" customHeight="1" x14ac:dyDescent="0.35">
      <c r="A201" s="54" t="s">
        <v>25</v>
      </c>
      <c r="B201" s="64" t="s">
        <v>10</v>
      </c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6"/>
    </row>
    <row r="202" spans="1:17" ht="15.75" customHeight="1" x14ac:dyDescent="0.25">
      <c r="A202" s="78" t="s">
        <v>73</v>
      </c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80"/>
    </row>
    <row r="203" spans="1:17" x14ac:dyDescent="0.25">
      <c r="A203" s="61" t="s">
        <v>36</v>
      </c>
      <c r="B203" s="62"/>
      <c r="C203" s="40">
        <f>F203+I203+L203</f>
        <v>500</v>
      </c>
      <c r="D203" s="40">
        <f>G203+J203+M203</f>
        <v>0</v>
      </c>
      <c r="E203" s="40">
        <f t="shared" ref="E203:E204" si="242">D203/C203*100</f>
        <v>0</v>
      </c>
      <c r="F203" s="20"/>
      <c r="G203" s="20"/>
      <c r="H203" s="32"/>
      <c r="I203" s="20"/>
      <c r="J203" s="20"/>
      <c r="K203" s="32"/>
      <c r="L203" s="20">
        <v>500</v>
      </c>
      <c r="M203" s="20">
        <v>0</v>
      </c>
      <c r="N203" s="40">
        <f t="shared" si="214"/>
        <v>0</v>
      </c>
    </row>
    <row r="204" spans="1:17" x14ac:dyDescent="0.25">
      <c r="A204" s="81" t="s">
        <v>37</v>
      </c>
      <c r="B204" s="82"/>
      <c r="C204" s="41">
        <f>C203</f>
        <v>500</v>
      </c>
      <c r="D204" s="41">
        <f>D203</f>
        <v>0</v>
      </c>
      <c r="E204" s="41">
        <f t="shared" si="242"/>
        <v>0</v>
      </c>
      <c r="F204" s="41">
        <f t="shared" ref="F204:G204" si="243">F203</f>
        <v>0</v>
      </c>
      <c r="G204" s="41">
        <f t="shared" si="243"/>
        <v>0</v>
      </c>
      <c r="H204" s="32"/>
      <c r="I204" s="41">
        <f t="shared" ref="I204:J204" si="244">I203</f>
        <v>0</v>
      </c>
      <c r="J204" s="41">
        <f t="shared" si="244"/>
        <v>0</v>
      </c>
      <c r="K204" s="32"/>
      <c r="L204" s="41">
        <f>SUM(L203)</f>
        <v>500</v>
      </c>
      <c r="M204" s="41">
        <f>SUM(M203)</f>
        <v>0</v>
      </c>
      <c r="N204" s="47">
        <f t="shared" si="214"/>
        <v>0</v>
      </c>
    </row>
    <row r="205" spans="1:17" ht="15.75" customHeight="1" x14ac:dyDescent="0.25">
      <c r="A205" s="78" t="s">
        <v>74</v>
      </c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80"/>
    </row>
    <row r="206" spans="1:17" x14ac:dyDescent="0.25">
      <c r="A206" s="124" t="s">
        <v>36</v>
      </c>
      <c r="B206" s="125"/>
      <c r="C206" s="40">
        <f>F206+I206+L206</f>
        <v>230</v>
      </c>
      <c r="D206" s="40">
        <f>G206+J206+M206</f>
        <v>0</v>
      </c>
      <c r="E206" s="40">
        <f t="shared" ref="E206:E208" si="245">D206/C206*100</f>
        <v>0</v>
      </c>
      <c r="F206" s="20"/>
      <c r="G206" s="20"/>
      <c r="H206" s="32"/>
      <c r="I206" s="20"/>
      <c r="J206" s="20"/>
      <c r="K206" s="32"/>
      <c r="L206" s="20">
        <v>230</v>
      </c>
      <c r="M206" s="22">
        <v>0</v>
      </c>
      <c r="N206" s="47">
        <f t="shared" si="214"/>
        <v>0</v>
      </c>
    </row>
    <row r="207" spans="1:17" x14ac:dyDescent="0.25">
      <c r="A207" s="122" t="s">
        <v>83</v>
      </c>
      <c r="B207" s="123"/>
      <c r="C207" s="40">
        <f>F207+I207+L207</f>
        <v>1130</v>
      </c>
      <c r="D207" s="40">
        <f>G207+J207+M207</f>
        <v>175</v>
      </c>
      <c r="E207" s="40">
        <f t="shared" si="245"/>
        <v>15.486725663716813</v>
      </c>
      <c r="F207" s="20"/>
      <c r="G207" s="20"/>
      <c r="H207" s="32"/>
      <c r="I207" s="20"/>
      <c r="J207" s="20"/>
      <c r="K207" s="32"/>
      <c r="L207" s="20">
        <v>1130</v>
      </c>
      <c r="M207" s="20">
        <v>175</v>
      </c>
      <c r="N207" s="40">
        <f t="shared" si="214"/>
        <v>15.486725663716813</v>
      </c>
      <c r="Q207" s="11"/>
    </row>
    <row r="208" spans="1:17" x14ac:dyDescent="0.25">
      <c r="A208" s="129" t="s">
        <v>37</v>
      </c>
      <c r="B208" s="130"/>
      <c r="C208" s="41">
        <f>C206+C207</f>
        <v>1360</v>
      </c>
      <c r="D208" s="41">
        <f>D206+D207</f>
        <v>175</v>
      </c>
      <c r="E208" s="41">
        <f t="shared" si="245"/>
        <v>12.867647058823529</v>
      </c>
      <c r="F208" s="41">
        <f>F206+F207</f>
        <v>0</v>
      </c>
      <c r="G208" s="41">
        <f>G206+G207</f>
        <v>0</v>
      </c>
      <c r="H208" s="32"/>
      <c r="I208" s="41">
        <f>I206+I207</f>
        <v>0</v>
      </c>
      <c r="J208" s="41">
        <f>J206+J207</f>
        <v>0</v>
      </c>
      <c r="K208" s="32"/>
      <c r="L208" s="41">
        <f>L206+L207</f>
        <v>1360</v>
      </c>
      <c r="M208" s="41">
        <f>M206+M207</f>
        <v>175</v>
      </c>
      <c r="N208" s="47">
        <f t="shared" si="214"/>
        <v>12.867647058823529</v>
      </c>
    </row>
    <row r="209" spans="1:15" ht="31.5" hidden="1" customHeight="1" x14ac:dyDescent="0.25">
      <c r="A209" s="126" t="s">
        <v>75</v>
      </c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8"/>
    </row>
    <row r="210" spans="1:15" hidden="1" x14ac:dyDescent="0.25">
      <c r="A210" s="137" t="s">
        <v>36</v>
      </c>
      <c r="B210" s="138"/>
      <c r="C210" s="40">
        <f>F210+I210+L210</f>
        <v>0</v>
      </c>
      <c r="D210" s="40">
        <f>G210+J210+M210</f>
        <v>0</v>
      </c>
      <c r="E210" s="40" t="e">
        <f t="shared" ref="E210:E212" si="246">D210/C210*100</f>
        <v>#DIV/0!</v>
      </c>
      <c r="F210" s="40"/>
      <c r="G210" s="40"/>
      <c r="H210" s="40"/>
      <c r="I210" s="40"/>
      <c r="J210" s="40"/>
      <c r="K210" s="40"/>
      <c r="L210" s="40"/>
      <c r="M210" s="40"/>
      <c r="N210" s="40" t="e">
        <f t="shared" si="214"/>
        <v>#DIV/0!</v>
      </c>
    </row>
    <row r="211" spans="1:15" hidden="1" x14ac:dyDescent="0.25">
      <c r="A211" s="129" t="s">
        <v>37</v>
      </c>
      <c r="B211" s="130"/>
      <c r="C211" s="41">
        <f>C210</f>
        <v>0</v>
      </c>
      <c r="D211" s="41">
        <f>D210</f>
        <v>0</v>
      </c>
      <c r="E211" s="41" t="e">
        <f t="shared" si="246"/>
        <v>#DIV/0!</v>
      </c>
      <c r="F211" s="41">
        <f t="shared" ref="F211:G211" si="247">F210</f>
        <v>0</v>
      </c>
      <c r="G211" s="41">
        <f t="shared" si="247"/>
        <v>0</v>
      </c>
      <c r="H211" s="41"/>
      <c r="I211" s="41">
        <f t="shared" ref="I211:J211" si="248">I210</f>
        <v>0</v>
      </c>
      <c r="J211" s="41">
        <f t="shared" si="248"/>
        <v>0</v>
      </c>
      <c r="K211" s="41"/>
      <c r="L211" s="41">
        <f>SUM(L210)</f>
        <v>0</v>
      </c>
      <c r="M211" s="41">
        <f>SUM(M210)</f>
        <v>0</v>
      </c>
      <c r="N211" s="40" t="e">
        <f t="shared" si="214"/>
        <v>#DIV/0!</v>
      </c>
    </row>
    <row r="212" spans="1:15" x14ac:dyDescent="0.25">
      <c r="A212" s="131" t="s">
        <v>50</v>
      </c>
      <c r="B212" s="132"/>
      <c r="C212" s="42">
        <f>C204+C208+C211</f>
        <v>1860</v>
      </c>
      <c r="D212" s="42">
        <f>D204+D208+D211</f>
        <v>175</v>
      </c>
      <c r="E212" s="42">
        <f t="shared" si="246"/>
        <v>9.408602150537634</v>
      </c>
      <c r="F212" s="42">
        <f t="shared" ref="F212:G212" si="249">F204+F208+F211</f>
        <v>0</v>
      </c>
      <c r="G212" s="42">
        <f t="shared" si="249"/>
        <v>0</v>
      </c>
      <c r="H212" s="32"/>
      <c r="I212" s="42">
        <f t="shared" ref="I212:M212" si="250">I204+I208+I211</f>
        <v>0</v>
      </c>
      <c r="J212" s="42">
        <f t="shared" si="250"/>
        <v>0</v>
      </c>
      <c r="K212" s="32"/>
      <c r="L212" s="42">
        <f t="shared" si="250"/>
        <v>1860</v>
      </c>
      <c r="M212" s="42">
        <f t="shared" si="250"/>
        <v>175</v>
      </c>
      <c r="N212" s="42">
        <f t="shared" si="214"/>
        <v>9.408602150537634</v>
      </c>
      <c r="O212" s="11"/>
    </row>
    <row r="213" spans="1:15" ht="21" customHeight="1" x14ac:dyDescent="0.35">
      <c r="A213" s="54">
        <v>10</v>
      </c>
      <c r="B213" s="64" t="s">
        <v>11</v>
      </c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6"/>
    </row>
    <row r="214" spans="1:15" ht="15.75" customHeight="1" x14ac:dyDescent="0.25">
      <c r="A214" s="58" t="s">
        <v>77</v>
      </c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60"/>
    </row>
    <row r="215" spans="1:15" ht="30" customHeight="1" x14ac:dyDescent="0.25">
      <c r="A215" s="63" t="s">
        <v>41</v>
      </c>
      <c r="B215" s="121"/>
      <c r="C215" s="40">
        <f>F215+I215+L215</f>
        <v>90</v>
      </c>
      <c r="D215" s="40">
        <f>G215+J215+M215</f>
        <v>0</v>
      </c>
      <c r="E215" s="40">
        <f t="shared" ref="E215:E217" si="251">D215/C215*100</f>
        <v>0</v>
      </c>
      <c r="F215" s="20"/>
      <c r="G215" s="20"/>
      <c r="H215" s="32"/>
      <c r="I215" s="20"/>
      <c r="J215" s="20"/>
      <c r="K215" s="32"/>
      <c r="L215" s="20">
        <v>90</v>
      </c>
      <c r="M215" s="20">
        <v>0</v>
      </c>
      <c r="N215" s="40">
        <f t="shared" si="214"/>
        <v>0</v>
      </c>
    </row>
    <row r="216" spans="1:15" ht="30.75" customHeight="1" x14ac:dyDescent="0.25">
      <c r="A216" s="63" t="s">
        <v>55</v>
      </c>
      <c r="B216" s="62"/>
      <c r="C216" s="40">
        <f>F216+I216+L216</f>
        <v>600</v>
      </c>
      <c r="D216" s="40">
        <f>G216+J216+M216</f>
        <v>0</v>
      </c>
      <c r="E216" s="40">
        <f t="shared" si="251"/>
        <v>0</v>
      </c>
      <c r="F216" s="20"/>
      <c r="G216" s="20"/>
      <c r="H216" s="32"/>
      <c r="I216" s="20"/>
      <c r="J216" s="20"/>
      <c r="K216" s="32"/>
      <c r="L216" s="20">
        <v>600</v>
      </c>
      <c r="M216" s="20">
        <v>0</v>
      </c>
      <c r="N216" s="40">
        <f t="shared" si="214"/>
        <v>0</v>
      </c>
    </row>
    <row r="217" spans="1:15" x14ac:dyDescent="0.25">
      <c r="A217" s="70" t="s">
        <v>31</v>
      </c>
      <c r="B217" s="71"/>
      <c r="C217" s="41">
        <f>C216+C215</f>
        <v>690</v>
      </c>
      <c r="D217" s="41">
        <f>D216+D215</f>
        <v>0</v>
      </c>
      <c r="E217" s="41">
        <f t="shared" si="251"/>
        <v>0</v>
      </c>
      <c r="F217" s="41">
        <f t="shared" ref="F217:G217" si="252">F216+F215</f>
        <v>0</v>
      </c>
      <c r="G217" s="41">
        <f t="shared" si="252"/>
        <v>0</v>
      </c>
      <c r="H217" s="32"/>
      <c r="I217" s="41">
        <f t="shared" ref="I217:J217" si="253">I216+I215</f>
        <v>0</v>
      </c>
      <c r="J217" s="41">
        <f t="shared" si="253"/>
        <v>0</v>
      </c>
      <c r="K217" s="32"/>
      <c r="L217" s="41">
        <f>SUM(L215:L216)</f>
        <v>690</v>
      </c>
      <c r="M217" s="41">
        <f>SUM(M215:M216)</f>
        <v>0</v>
      </c>
      <c r="N217" s="41">
        <f t="shared" si="214"/>
        <v>0</v>
      </c>
    </row>
    <row r="218" spans="1:15" ht="15.75" customHeight="1" x14ac:dyDescent="0.25">
      <c r="A218" s="78" t="s">
        <v>78</v>
      </c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80"/>
    </row>
    <row r="219" spans="1:15" ht="30.75" customHeight="1" x14ac:dyDescent="0.25">
      <c r="A219" s="63" t="s">
        <v>55</v>
      </c>
      <c r="B219" s="62"/>
      <c r="C219" s="40">
        <f>F219+I219+L219</f>
        <v>7577.6</v>
      </c>
      <c r="D219" s="40">
        <f>G219+J219+M219</f>
        <v>840.7</v>
      </c>
      <c r="E219" s="40">
        <f t="shared" ref="E219:E220" si="254">D219/C219*100</f>
        <v>11.094541807432433</v>
      </c>
      <c r="F219" s="20"/>
      <c r="G219" s="20"/>
      <c r="H219" s="32"/>
      <c r="I219" s="20"/>
      <c r="J219" s="20"/>
      <c r="K219" s="32"/>
      <c r="L219" s="20">
        <v>7577.6</v>
      </c>
      <c r="M219" s="20">
        <v>840.7</v>
      </c>
      <c r="N219" s="40">
        <f t="shared" si="214"/>
        <v>11.094541807432433</v>
      </c>
    </row>
    <row r="220" spans="1:15" x14ac:dyDescent="0.25">
      <c r="A220" s="70" t="s">
        <v>31</v>
      </c>
      <c r="B220" s="71"/>
      <c r="C220" s="41">
        <f>C219</f>
        <v>7577.6</v>
      </c>
      <c r="D220" s="41">
        <f>D219</f>
        <v>840.7</v>
      </c>
      <c r="E220" s="41">
        <f t="shared" si="254"/>
        <v>11.094541807432433</v>
      </c>
      <c r="F220" s="41">
        <f t="shared" ref="F220:G220" si="255">F219</f>
        <v>0</v>
      </c>
      <c r="G220" s="41">
        <f t="shared" si="255"/>
        <v>0</v>
      </c>
      <c r="H220" s="32"/>
      <c r="I220" s="41">
        <f t="shared" ref="I220:J220" si="256">I219</f>
        <v>0</v>
      </c>
      <c r="J220" s="41">
        <f t="shared" si="256"/>
        <v>0</v>
      </c>
      <c r="K220" s="32"/>
      <c r="L220" s="41">
        <f>SUM(L219)</f>
        <v>7577.6</v>
      </c>
      <c r="M220" s="41">
        <f>SUM(M219)</f>
        <v>840.7</v>
      </c>
      <c r="N220" s="41">
        <f t="shared" si="214"/>
        <v>11.094541807432433</v>
      </c>
    </row>
    <row r="221" spans="1:15" ht="15.75" customHeight="1" x14ac:dyDescent="0.25">
      <c r="A221" s="58" t="s">
        <v>79</v>
      </c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60"/>
    </row>
    <row r="222" spans="1:15" ht="28.5" customHeight="1" x14ac:dyDescent="0.25">
      <c r="A222" s="63" t="s">
        <v>55</v>
      </c>
      <c r="B222" s="62"/>
      <c r="C222" s="32">
        <f>F222+I222+L222</f>
        <v>3522.9</v>
      </c>
      <c r="D222" s="32">
        <f>G222+J222+M222</f>
        <v>511</v>
      </c>
      <c r="E222" s="32">
        <f t="shared" ref="E222:E224" si="257">D222/C222*100</f>
        <v>14.505095234040136</v>
      </c>
      <c r="F222" s="14"/>
      <c r="G222" s="14"/>
      <c r="H222" s="32"/>
      <c r="I222" s="14"/>
      <c r="J222" s="14"/>
      <c r="K222" s="32"/>
      <c r="L222" s="14">
        <v>3522.9</v>
      </c>
      <c r="M222" s="14">
        <v>511</v>
      </c>
      <c r="N222" s="32">
        <f t="shared" si="214"/>
        <v>14.505095234040136</v>
      </c>
    </row>
    <row r="223" spans="1:15" x14ac:dyDescent="0.25">
      <c r="A223" s="70" t="s">
        <v>31</v>
      </c>
      <c r="B223" s="71"/>
      <c r="C223" s="33">
        <f>C222</f>
        <v>3522.9</v>
      </c>
      <c r="D223" s="33">
        <f>D222</f>
        <v>511</v>
      </c>
      <c r="E223" s="33">
        <f t="shared" si="257"/>
        <v>14.505095234040136</v>
      </c>
      <c r="F223" s="33">
        <f t="shared" ref="F223:G223" si="258">F222</f>
        <v>0</v>
      </c>
      <c r="G223" s="33">
        <f t="shared" si="258"/>
        <v>0</v>
      </c>
      <c r="H223" s="32"/>
      <c r="I223" s="33">
        <f t="shared" ref="I223:J223" si="259">I222</f>
        <v>0</v>
      </c>
      <c r="J223" s="33">
        <f t="shared" si="259"/>
        <v>0</v>
      </c>
      <c r="K223" s="32"/>
      <c r="L223" s="33">
        <f>SUM(L222)</f>
        <v>3522.9</v>
      </c>
      <c r="M223" s="33">
        <f>SUM(M222)</f>
        <v>511</v>
      </c>
      <c r="N223" s="33">
        <f t="shared" si="214"/>
        <v>14.505095234040136</v>
      </c>
    </row>
    <row r="224" spans="1:15" x14ac:dyDescent="0.25">
      <c r="A224" s="72" t="s">
        <v>50</v>
      </c>
      <c r="B224" s="74"/>
      <c r="C224" s="35">
        <f>C217+C220+C223</f>
        <v>11790.5</v>
      </c>
      <c r="D224" s="35">
        <f>D217+D220+D223</f>
        <v>1351.7</v>
      </c>
      <c r="E224" s="32">
        <f t="shared" si="257"/>
        <v>11.464314490479625</v>
      </c>
      <c r="F224" s="35">
        <f>F217+F220+F223</f>
        <v>0</v>
      </c>
      <c r="G224" s="35">
        <f>G217+G220+G223</f>
        <v>0</v>
      </c>
      <c r="H224" s="32"/>
      <c r="I224" s="35">
        <f>I217+I220+I223</f>
        <v>0</v>
      </c>
      <c r="J224" s="35">
        <f>J217+J220+J223</f>
        <v>0</v>
      </c>
      <c r="K224" s="32"/>
      <c r="L224" s="35">
        <f>L217+L220+L223</f>
        <v>11790.5</v>
      </c>
      <c r="M224" s="35">
        <f>M217+M220+M223</f>
        <v>1351.7</v>
      </c>
      <c r="N224" s="35">
        <f t="shared" si="214"/>
        <v>11.464314490479625</v>
      </c>
    </row>
    <row r="225" spans="1:19" ht="22.5" customHeight="1" x14ac:dyDescent="0.35">
      <c r="A225" s="54">
        <v>11</v>
      </c>
      <c r="B225" s="64" t="s">
        <v>12</v>
      </c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6"/>
    </row>
    <row r="226" spans="1:19" ht="15.75" customHeight="1" x14ac:dyDescent="0.25">
      <c r="A226" s="58" t="s">
        <v>80</v>
      </c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60"/>
      <c r="S226" s="1" t="s">
        <v>140</v>
      </c>
    </row>
    <row r="227" spans="1:19" x14ac:dyDescent="0.25">
      <c r="A227" s="61" t="s">
        <v>36</v>
      </c>
      <c r="B227" s="62"/>
      <c r="C227" s="32">
        <f>F227+I227+L227</f>
        <v>2800</v>
      </c>
      <c r="D227" s="32">
        <f>G227+J227+M227</f>
        <v>174.6</v>
      </c>
      <c r="E227" s="32">
        <f t="shared" ref="E227:E228" si="260">D227/C227*100</f>
        <v>6.2357142857142858</v>
      </c>
      <c r="F227" s="14"/>
      <c r="G227" s="14"/>
      <c r="H227" s="32"/>
      <c r="I227" s="14"/>
      <c r="J227" s="14"/>
      <c r="K227" s="32"/>
      <c r="L227" s="14">
        <v>2800</v>
      </c>
      <c r="M227" s="14">
        <v>174.6</v>
      </c>
      <c r="N227" s="32">
        <f t="shared" si="214"/>
        <v>6.2357142857142858</v>
      </c>
    </row>
    <row r="228" spans="1:19" x14ac:dyDescent="0.25">
      <c r="A228" s="70" t="s">
        <v>31</v>
      </c>
      <c r="B228" s="71"/>
      <c r="C228" s="48">
        <f>C227</f>
        <v>2800</v>
      </c>
      <c r="D228" s="48">
        <f>D227</f>
        <v>174.6</v>
      </c>
      <c r="E228" s="33">
        <f t="shared" si="260"/>
        <v>6.2357142857142858</v>
      </c>
      <c r="F228" s="48">
        <f t="shared" ref="F228:G228" si="261">F227</f>
        <v>0</v>
      </c>
      <c r="G228" s="48">
        <f t="shared" si="261"/>
        <v>0</v>
      </c>
      <c r="H228" s="32"/>
      <c r="I228" s="48">
        <f t="shared" ref="I228:J228" si="262">I227</f>
        <v>0</v>
      </c>
      <c r="J228" s="48">
        <f t="shared" si="262"/>
        <v>0</v>
      </c>
      <c r="K228" s="32"/>
      <c r="L228" s="33">
        <f>SUM(L227)</f>
        <v>2800</v>
      </c>
      <c r="M228" s="33">
        <f>SUM(M227)</f>
        <v>174.6</v>
      </c>
      <c r="N228" s="33">
        <f t="shared" si="214"/>
        <v>6.2357142857142858</v>
      </c>
    </row>
    <row r="229" spans="1:19" ht="15.75" customHeight="1" x14ac:dyDescent="0.25">
      <c r="A229" s="58" t="s">
        <v>81</v>
      </c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60"/>
    </row>
    <row r="230" spans="1:19" x14ac:dyDescent="0.25">
      <c r="A230" s="61" t="s">
        <v>36</v>
      </c>
      <c r="B230" s="62"/>
      <c r="C230" s="32">
        <f>F230+I230+L230</f>
        <v>4500</v>
      </c>
      <c r="D230" s="32">
        <f>G230+J230+M230</f>
        <v>389.6</v>
      </c>
      <c r="E230" s="32">
        <f t="shared" ref="E230:E232" si="263">D230/C230*100</f>
        <v>8.6577777777777776</v>
      </c>
      <c r="F230" s="14"/>
      <c r="G230" s="14"/>
      <c r="H230" s="32"/>
      <c r="I230" s="14"/>
      <c r="J230" s="14"/>
      <c r="K230" s="32"/>
      <c r="L230" s="14">
        <v>4500</v>
      </c>
      <c r="M230" s="14">
        <v>389.6</v>
      </c>
      <c r="N230" s="32">
        <f t="shared" si="214"/>
        <v>8.6577777777777776</v>
      </c>
    </row>
    <row r="231" spans="1:19" x14ac:dyDescent="0.25">
      <c r="A231" s="70" t="s">
        <v>31</v>
      </c>
      <c r="B231" s="71"/>
      <c r="C231" s="33">
        <f>C230</f>
        <v>4500</v>
      </c>
      <c r="D231" s="33">
        <f>D230</f>
        <v>389.6</v>
      </c>
      <c r="E231" s="33">
        <f t="shared" si="263"/>
        <v>8.6577777777777776</v>
      </c>
      <c r="F231" s="33">
        <f t="shared" ref="F231:G231" si="264">F230</f>
        <v>0</v>
      </c>
      <c r="G231" s="33">
        <f t="shared" si="264"/>
        <v>0</v>
      </c>
      <c r="H231" s="32"/>
      <c r="I231" s="33">
        <f t="shared" ref="I231:J231" si="265">I230</f>
        <v>0</v>
      </c>
      <c r="J231" s="33">
        <f t="shared" si="265"/>
        <v>0</v>
      </c>
      <c r="K231" s="32"/>
      <c r="L231" s="33">
        <f>SUM(L230)</f>
        <v>4500</v>
      </c>
      <c r="M231" s="33">
        <f>SUM(M230)</f>
        <v>389.6</v>
      </c>
      <c r="N231" s="33">
        <f t="shared" si="214"/>
        <v>8.6577777777777776</v>
      </c>
    </row>
    <row r="232" spans="1:19" x14ac:dyDescent="0.25">
      <c r="A232" s="72" t="s">
        <v>50</v>
      </c>
      <c r="B232" s="74"/>
      <c r="C232" s="35">
        <f>C228+C231</f>
        <v>7300</v>
      </c>
      <c r="D232" s="35">
        <f>D228+D231</f>
        <v>564.20000000000005</v>
      </c>
      <c r="E232" s="35">
        <f t="shared" si="263"/>
        <v>7.728767123287672</v>
      </c>
      <c r="F232" s="35">
        <f t="shared" ref="F232:G232" si="266">F228+F231</f>
        <v>0</v>
      </c>
      <c r="G232" s="35">
        <f t="shared" si="266"/>
        <v>0</v>
      </c>
      <c r="H232" s="32"/>
      <c r="I232" s="35">
        <f t="shared" ref="I232:M232" si="267">I228+I231</f>
        <v>0</v>
      </c>
      <c r="J232" s="35">
        <f t="shared" si="267"/>
        <v>0</v>
      </c>
      <c r="K232" s="32"/>
      <c r="L232" s="35">
        <f t="shared" si="267"/>
        <v>7300</v>
      </c>
      <c r="M232" s="35">
        <f t="shared" si="267"/>
        <v>564.20000000000005</v>
      </c>
      <c r="N232" s="35">
        <f t="shared" si="214"/>
        <v>7.728767123287672</v>
      </c>
      <c r="O232" s="11"/>
    </row>
    <row r="233" spans="1:19" ht="22.5" customHeight="1" x14ac:dyDescent="0.35">
      <c r="A233" s="54">
        <v>12</v>
      </c>
      <c r="B233" s="64" t="s">
        <v>13</v>
      </c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6"/>
    </row>
    <row r="234" spans="1:19" ht="15.75" customHeight="1" x14ac:dyDescent="0.25">
      <c r="A234" s="78" t="s">
        <v>82</v>
      </c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80"/>
    </row>
    <row r="235" spans="1:19" ht="30.75" customHeight="1" x14ac:dyDescent="0.25">
      <c r="A235" s="63" t="s">
        <v>83</v>
      </c>
      <c r="B235" s="86"/>
      <c r="C235" s="32">
        <f>F235+I235+L235</f>
        <v>6289.4</v>
      </c>
      <c r="D235" s="32">
        <f>G235+J235+M235</f>
        <v>695.1</v>
      </c>
      <c r="E235" s="32">
        <f t="shared" ref="E235:E236" si="268">D235/C235*100</f>
        <v>11.05192864184183</v>
      </c>
      <c r="F235" s="14"/>
      <c r="G235" s="14"/>
      <c r="H235" s="32"/>
      <c r="I235" s="14">
        <v>756</v>
      </c>
      <c r="J235" s="14">
        <v>76.5</v>
      </c>
      <c r="K235" s="32">
        <f t="shared" ref="K235:K236" si="269">J235/I235*100</f>
        <v>10.119047619047619</v>
      </c>
      <c r="L235" s="14">
        <v>5533.4</v>
      </c>
      <c r="M235" s="14">
        <v>618.6</v>
      </c>
      <c r="N235" s="32">
        <f t="shared" si="214"/>
        <v>11.179383380923122</v>
      </c>
    </row>
    <row r="236" spans="1:19" x14ac:dyDescent="0.25">
      <c r="A236" s="70" t="s">
        <v>31</v>
      </c>
      <c r="B236" s="71"/>
      <c r="C236" s="33">
        <f>C235</f>
        <v>6289.4</v>
      </c>
      <c r="D236" s="33">
        <f>D235</f>
        <v>695.1</v>
      </c>
      <c r="E236" s="33">
        <f t="shared" si="268"/>
        <v>11.05192864184183</v>
      </c>
      <c r="F236" s="33">
        <f t="shared" ref="F236:G236" si="270">F235</f>
        <v>0</v>
      </c>
      <c r="G236" s="33">
        <f t="shared" si="270"/>
        <v>0</v>
      </c>
      <c r="H236" s="32"/>
      <c r="I236" s="33">
        <f t="shared" ref="I236:J236" si="271">I235</f>
        <v>756</v>
      </c>
      <c r="J236" s="33">
        <f t="shared" si="271"/>
        <v>76.5</v>
      </c>
      <c r="K236" s="33">
        <f t="shared" si="269"/>
        <v>10.119047619047619</v>
      </c>
      <c r="L236" s="33">
        <f>SUM(L235)</f>
        <v>5533.4</v>
      </c>
      <c r="M236" s="33">
        <f>SUM(M235)</f>
        <v>618.6</v>
      </c>
      <c r="N236" s="33">
        <f t="shared" si="214"/>
        <v>11.179383380923122</v>
      </c>
    </row>
    <row r="237" spans="1:19" ht="15.75" customHeight="1" x14ac:dyDescent="0.25">
      <c r="A237" s="78" t="s">
        <v>84</v>
      </c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80"/>
    </row>
    <row r="238" spans="1:19" ht="30.75" customHeight="1" x14ac:dyDescent="0.25">
      <c r="A238" s="63" t="s">
        <v>83</v>
      </c>
      <c r="B238" s="86"/>
      <c r="C238" s="32">
        <f>F238+I238+L238</f>
        <v>5418.7</v>
      </c>
      <c r="D238" s="32">
        <f>G238+J238+M238</f>
        <v>0</v>
      </c>
      <c r="E238" s="32">
        <f t="shared" ref="E238:E239" si="272">D238/C238*100</f>
        <v>0</v>
      </c>
      <c r="F238" s="14"/>
      <c r="G238" s="14"/>
      <c r="H238" s="32"/>
      <c r="I238" s="14">
        <v>5418.7</v>
      </c>
      <c r="J238" s="14">
        <v>0</v>
      </c>
      <c r="K238" s="32">
        <f t="shared" ref="K238:K239" si="273">J238/I238*100</f>
        <v>0</v>
      </c>
      <c r="L238" s="14"/>
      <c r="M238" s="14"/>
      <c r="N238" s="32"/>
    </row>
    <row r="239" spans="1:19" x14ac:dyDescent="0.25">
      <c r="A239" s="70" t="s">
        <v>31</v>
      </c>
      <c r="B239" s="71"/>
      <c r="C239" s="33">
        <f>C238</f>
        <v>5418.7</v>
      </c>
      <c r="D239" s="33">
        <f>D238</f>
        <v>0</v>
      </c>
      <c r="E239" s="33">
        <f t="shared" si="272"/>
        <v>0</v>
      </c>
      <c r="F239" s="33">
        <f t="shared" ref="F239:G239" si="274">F238</f>
        <v>0</v>
      </c>
      <c r="G239" s="33">
        <f t="shared" si="274"/>
        <v>0</v>
      </c>
      <c r="H239" s="32"/>
      <c r="I239" s="33">
        <f t="shared" ref="I239:J239" si="275">I238</f>
        <v>5418.7</v>
      </c>
      <c r="J239" s="33">
        <f t="shared" si="275"/>
        <v>0</v>
      </c>
      <c r="K239" s="33">
        <f t="shared" si="273"/>
        <v>0</v>
      </c>
      <c r="L239" s="33">
        <f>SUM(L238)</f>
        <v>0</v>
      </c>
      <c r="M239" s="33">
        <f>SUM(M238)</f>
        <v>0</v>
      </c>
      <c r="N239" s="32"/>
    </row>
    <row r="240" spans="1:19" ht="15.75" hidden="1" customHeight="1" x14ac:dyDescent="0.25">
      <c r="A240" s="78" t="s">
        <v>85</v>
      </c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80"/>
    </row>
    <row r="241" spans="1:14" ht="30.75" hidden="1" customHeight="1" x14ac:dyDescent="0.25">
      <c r="A241" s="63" t="s">
        <v>83</v>
      </c>
      <c r="B241" s="86"/>
      <c r="C241" s="14">
        <f>F241+I241+L241</f>
        <v>0</v>
      </c>
      <c r="D241" s="14">
        <f>G241+J241+M241</f>
        <v>0</v>
      </c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1:14" hidden="1" x14ac:dyDescent="0.25">
      <c r="A242" s="70" t="s">
        <v>31</v>
      </c>
      <c r="B242" s="71"/>
      <c r="C242" s="15">
        <f>C241</f>
        <v>0</v>
      </c>
      <c r="D242" s="15">
        <f>D241</f>
        <v>0</v>
      </c>
      <c r="E242" s="14"/>
      <c r="F242" s="15">
        <f t="shared" ref="F242:G242" si="276">F241</f>
        <v>0</v>
      </c>
      <c r="G242" s="15">
        <f t="shared" si="276"/>
        <v>0</v>
      </c>
      <c r="H242" s="14"/>
      <c r="I242" s="15">
        <f t="shared" ref="I242:J242" si="277">I241</f>
        <v>0</v>
      </c>
      <c r="J242" s="15">
        <f t="shared" si="277"/>
        <v>0</v>
      </c>
      <c r="K242" s="14"/>
      <c r="L242" s="15">
        <f>SUM(L241)</f>
        <v>0</v>
      </c>
      <c r="M242" s="15">
        <f>SUM(M241)</f>
        <v>0</v>
      </c>
      <c r="N242" s="15"/>
    </row>
    <row r="243" spans="1:14" ht="15.75" customHeight="1" x14ac:dyDescent="0.25">
      <c r="A243" s="78" t="s">
        <v>86</v>
      </c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80"/>
    </row>
    <row r="244" spans="1:14" ht="30.75" customHeight="1" x14ac:dyDescent="0.25">
      <c r="A244" s="63" t="s">
        <v>83</v>
      </c>
      <c r="B244" s="86"/>
      <c r="C244" s="32">
        <f>F244+I244+L244</f>
        <v>1979.3</v>
      </c>
      <c r="D244" s="32">
        <f>G244+J244+M244</f>
        <v>0</v>
      </c>
      <c r="E244" s="32">
        <f t="shared" ref="E244:E245" si="278">D244/C244*100</f>
        <v>0</v>
      </c>
      <c r="F244" s="14"/>
      <c r="G244" s="14"/>
      <c r="H244" s="32"/>
      <c r="I244" s="14">
        <v>1979.3</v>
      </c>
      <c r="J244" s="14">
        <v>0</v>
      </c>
      <c r="K244" s="32">
        <f t="shared" ref="K244:K245" si="279">J244/I244*100</f>
        <v>0</v>
      </c>
      <c r="L244" s="14"/>
      <c r="M244" s="14"/>
      <c r="N244" s="32"/>
    </row>
    <row r="245" spans="1:14" x14ac:dyDescent="0.25">
      <c r="A245" s="70" t="s">
        <v>31</v>
      </c>
      <c r="B245" s="71"/>
      <c r="C245" s="33">
        <f>C244</f>
        <v>1979.3</v>
      </c>
      <c r="D245" s="33">
        <f>D244</f>
        <v>0</v>
      </c>
      <c r="E245" s="33">
        <f t="shared" si="278"/>
        <v>0</v>
      </c>
      <c r="F245" s="33">
        <f t="shared" ref="F245:G245" si="280">F244</f>
        <v>0</v>
      </c>
      <c r="G245" s="33">
        <f t="shared" si="280"/>
        <v>0</v>
      </c>
      <c r="H245" s="32"/>
      <c r="I245" s="33">
        <f t="shared" ref="I245:J245" si="281">I244</f>
        <v>1979.3</v>
      </c>
      <c r="J245" s="33">
        <f t="shared" si="281"/>
        <v>0</v>
      </c>
      <c r="K245" s="33">
        <f t="shared" si="279"/>
        <v>0</v>
      </c>
      <c r="L245" s="33">
        <f>SUM(L244)</f>
        <v>0</v>
      </c>
      <c r="M245" s="33">
        <f>SUM(M244)</f>
        <v>0</v>
      </c>
      <c r="N245" s="32"/>
    </row>
    <row r="246" spans="1:14" ht="15.75" customHeight="1" x14ac:dyDescent="0.25">
      <c r="A246" s="78" t="s">
        <v>87</v>
      </c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80"/>
    </row>
    <row r="247" spans="1:14" ht="33" customHeight="1" x14ac:dyDescent="0.25">
      <c r="A247" s="63" t="s">
        <v>83</v>
      </c>
      <c r="B247" s="86"/>
      <c r="C247" s="32">
        <f>F247+I247+L247</f>
        <v>200</v>
      </c>
      <c r="D247" s="32">
        <f>G247+J247+M247</f>
        <v>0</v>
      </c>
      <c r="E247" s="32">
        <f t="shared" ref="E247:E249" si="282">D247/C247*100</f>
        <v>0</v>
      </c>
      <c r="F247" s="14"/>
      <c r="G247" s="14"/>
      <c r="H247" s="32"/>
      <c r="I247" s="14"/>
      <c r="J247" s="14"/>
      <c r="K247" s="32"/>
      <c r="L247" s="14">
        <v>200</v>
      </c>
      <c r="M247" s="14">
        <v>0</v>
      </c>
      <c r="N247" s="32">
        <f t="shared" ref="N247:N329" si="283">M247/L247*100</f>
        <v>0</v>
      </c>
    </row>
    <row r="248" spans="1:14" x14ac:dyDescent="0.25">
      <c r="A248" s="81" t="s">
        <v>37</v>
      </c>
      <c r="B248" s="82"/>
      <c r="C248" s="33">
        <f>C247</f>
        <v>200</v>
      </c>
      <c r="D248" s="33">
        <f>D247</f>
        <v>0</v>
      </c>
      <c r="E248" s="33">
        <f t="shared" si="282"/>
        <v>0</v>
      </c>
      <c r="F248" s="33">
        <f t="shared" ref="F248:G248" si="284">F247</f>
        <v>0</v>
      </c>
      <c r="G248" s="33">
        <f t="shared" si="284"/>
        <v>0</v>
      </c>
      <c r="H248" s="32"/>
      <c r="I248" s="33">
        <f t="shared" ref="I248:J248" si="285">I247</f>
        <v>0</v>
      </c>
      <c r="J248" s="33">
        <f t="shared" si="285"/>
        <v>0</v>
      </c>
      <c r="K248" s="32"/>
      <c r="L248" s="33">
        <f>SUM(L247)</f>
        <v>200</v>
      </c>
      <c r="M248" s="33">
        <f>SUM(M247)</f>
        <v>0</v>
      </c>
      <c r="N248" s="33">
        <f t="shared" si="283"/>
        <v>0</v>
      </c>
    </row>
    <row r="249" spans="1:14" x14ac:dyDescent="0.25">
      <c r="A249" s="72" t="s">
        <v>50</v>
      </c>
      <c r="B249" s="74"/>
      <c r="C249" s="35">
        <f t="shared" ref="C249:D249" si="286">C236+C239+C248+C245+C241</f>
        <v>13887.399999999998</v>
      </c>
      <c r="D249" s="35">
        <f t="shared" si="286"/>
        <v>695.1</v>
      </c>
      <c r="E249" s="35">
        <f t="shared" si="282"/>
        <v>5.0052565635036084</v>
      </c>
      <c r="F249" s="35">
        <f t="shared" ref="F249:G249" si="287">F236+F239+F248+F245+F241</f>
        <v>0</v>
      </c>
      <c r="G249" s="35">
        <f t="shared" si="287"/>
        <v>0</v>
      </c>
      <c r="H249" s="32"/>
      <c r="I249" s="35">
        <f>I236+I239+I248+I245+I241</f>
        <v>8154</v>
      </c>
      <c r="J249" s="35">
        <f>J236+J239+J248+J245+J241</f>
        <v>76.5</v>
      </c>
      <c r="K249" s="35">
        <f t="shared" ref="K249" si="288">J249/I249*100</f>
        <v>0.93818984547461359</v>
      </c>
      <c r="L249" s="35">
        <f t="shared" ref="L249:M249" si="289">L236+L239+L248+L245+L241</f>
        <v>5733.4</v>
      </c>
      <c r="M249" s="35">
        <f t="shared" si="289"/>
        <v>618.6</v>
      </c>
      <c r="N249" s="35">
        <f t="shared" si="283"/>
        <v>10.789409425471797</v>
      </c>
    </row>
    <row r="250" spans="1:14" ht="21.75" customHeight="1" x14ac:dyDescent="0.35">
      <c r="A250" s="54">
        <v>13</v>
      </c>
      <c r="B250" s="64" t="s">
        <v>14</v>
      </c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6"/>
    </row>
    <row r="251" spans="1:14" ht="30.75" customHeight="1" x14ac:dyDescent="0.25">
      <c r="A251" s="78" t="s">
        <v>139</v>
      </c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80"/>
    </row>
    <row r="252" spans="1:14" ht="32.25" customHeight="1" x14ac:dyDescent="0.25">
      <c r="A252" s="61" t="s">
        <v>41</v>
      </c>
      <c r="B252" s="62"/>
      <c r="C252" s="32">
        <f>F252+I252+L252</f>
        <v>4277.8999999999996</v>
      </c>
      <c r="D252" s="32">
        <f>G252+J252+M252</f>
        <v>0</v>
      </c>
      <c r="E252" s="32">
        <f t="shared" ref="E252:E253" si="290">D252/C252*100</f>
        <v>0</v>
      </c>
      <c r="F252" s="14"/>
      <c r="G252" s="14"/>
      <c r="H252" s="32"/>
      <c r="I252" s="14">
        <v>2377.9</v>
      </c>
      <c r="J252" s="14">
        <v>0</v>
      </c>
      <c r="K252" s="32">
        <f t="shared" ref="K252:K253" si="291">J252/I252*100</f>
        <v>0</v>
      </c>
      <c r="L252" s="14">
        <v>1900</v>
      </c>
      <c r="M252" s="14">
        <v>0</v>
      </c>
      <c r="N252" s="32">
        <f t="shared" si="283"/>
        <v>0</v>
      </c>
    </row>
    <row r="253" spans="1:14" x14ac:dyDescent="0.25">
      <c r="A253" s="70" t="s">
        <v>31</v>
      </c>
      <c r="B253" s="71"/>
      <c r="C253" s="33">
        <f>C252</f>
        <v>4277.8999999999996</v>
      </c>
      <c r="D253" s="33">
        <f>D252</f>
        <v>0</v>
      </c>
      <c r="E253" s="32">
        <f t="shared" si="290"/>
        <v>0</v>
      </c>
      <c r="F253" s="33">
        <f t="shared" ref="F253:G253" si="292">F252</f>
        <v>0</v>
      </c>
      <c r="G253" s="33">
        <f t="shared" si="292"/>
        <v>0</v>
      </c>
      <c r="H253" s="32"/>
      <c r="I253" s="33">
        <f t="shared" ref="I253:J253" si="293">I252</f>
        <v>2377.9</v>
      </c>
      <c r="J253" s="33">
        <f t="shared" si="293"/>
        <v>0</v>
      </c>
      <c r="K253" s="32">
        <f t="shared" si="291"/>
        <v>0</v>
      </c>
      <c r="L253" s="33">
        <f>SUM(L252)</f>
        <v>1900</v>
      </c>
      <c r="M253" s="33">
        <f>SUM(M252)</f>
        <v>0</v>
      </c>
      <c r="N253" s="35">
        <f t="shared" si="283"/>
        <v>0</v>
      </c>
    </row>
    <row r="254" spans="1:14" x14ac:dyDescent="0.25">
      <c r="A254" s="78" t="s">
        <v>125</v>
      </c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7"/>
    </row>
    <row r="255" spans="1:14" x14ac:dyDescent="0.25">
      <c r="A255" s="61" t="s">
        <v>41</v>
      </c>
      <c r="B255" s="62"/>
      <c r="C255" s="32">
        <f>F255+I255+L255</f>
        <v>150</v>
      </c>
      <c r="D255" s="32">
        <f>G255+J255+M255</f>
        <v>0</v>
      </c>
      <c r="E255" s="32">
        <f t="shared" ref="E255:E256" si="294">D255/C255*100</f>
        <v>0</v>
      </c>
      <c r="F255" s="15"/>
      <c r="G255" s="15"/>
      <c r="H255" s="32"/>
      <c r="I255" s="14"/>
      <c r="J255" s="14"/>
      <c r="K255" s="32"/>
      <c r="L255" s="14">
        <v>150</v>
      </c>
      <c r="M255" s="14">
        <v>0</v>
      </c>
      <c r="N255" s="32">
        <f t="shared" ref="N255:N256" si="295">M255/L255*100</f>
        <v>0</v>
      </c>
    </row>
    <row r="256" spans="1:14" x14ac:dyDescent="0.25">
      <c r="A256" s="70" t="s">
        <v>31</v>
      </c>
      <c r="B256" s="71"/>
      <c r="C256" s="33">
        <f>C255</f>
        <v>150</v>
      </c>
      <c r="D256" s="33">
        <f>D255</f>
        <v>0</v>
      </c>
      <c r="E256" s="32">
        <f t="shared" si="294"/>
        <v>0</v>
      </c>
      <c r="F256" s="33">
        <f t="shared" ref="F256:G256" si="296">F255</f>
        <v>0</v>
      </c>
      <c r="G256" s="33">
        <f t="shared" si="296"/>
        <v>0</v>
      </c>
      <c r="H256" s="32"/>
      <c r="I256" s="33">
        <f t="shared" ref="I256:J256" si="297">I255</f>
        <v>0</v>
      </c>
      <c r="J256" s="33">
        <f t="shared" si="297"/>
        <v>0</v>
      </c>
      <c r="K256" s="32"/>
      <c r="L256" s="33">
        <f t="shared" ref="L256:M256" si="298">L255</f>
        <v>150</v>
      </c>
      <c r="M256" s="33">
        <f t="shared" si="298"/>
        <v>0</v>
      </c>
      <c r="N256" s="35">
        <f t="shared" si="295"/>
        <v>0</v>
      </c>
    </row>
    <row r="257" spans="1:14" ht="19.5" customHeight="1" x14ac:dyDescent="0.25">
      <c r="A257" s="78" t="s">
        <v>88</v>
      </c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80"/>
    </row>
    <row r="258" spans="1:14" ht="30.75" customHeight="1" x14ac:dyDescent="0.25">
      <c r="A258" s="61" t="s">
        <v>41</v>
      </c>
      <c r="B258" s="62"/>
      <c r="C258" s="32">
        <f>F258+I258+L258</f>
        <v>71</v>
      </c>
      <c r="D258" s="32">
        <f>G258+J258+M258</f>
        <v>0</v>
      </c>
      <c r="E258" s="32">
        <f t="shared" ref="E258:E260" si="299">D258/C258*100</f>
        <v>0</v>
      </c>
      <c r="F258" s="14"/>
      <c r="G258" s="14"/>
      <c r="H258" s="32"/>
      <c r="I258" s="14">
        <v>71</v>
      </c>
      <c r="J258" s="14">
        <v>0</v>
      </c>
      <c r="K258" s="32">
        <f t="shared" ref="K258:K260" si="300">J258/I258*100</f>
        <v>0</v>
      </c>
      <c r="L258" s="14"/>
      <c r="M258" s="14"/>
      <c r="N258" s="32"/>
    </row>
    <row r="259" spans="1:14" ht="30.75" customHeight="1" x14ac:dyDescent="0.25">
      <c r="A259" s="63" t="s">
        <v>55</v>
      </c>
      <c r="B259" s="62"/>
      <c r="C259" s="32">
        <f>F259+I259+L259</f>
        <v>150</v>
      </c>
      <c r="D259" s="32">
        <f>G259+J259+M259</f>
        <v>0</v>
      </c>
      <c r="E259" s="32">
        <f t="shared" si="299"/>
        <v>0</v>
      </c>
      <c r="F259" s="14"/>
      <c r="G259" s="14"/>
      <c r="H259" s="32"/>
      <c r="I259" s="14"/>
      <c r="J259" s="14"/>
      <c r="K259" s="32"/>
      <c r="L259" s="14">
        <v>150</v>
      </c>
      <c r="M259" s="14">
        <v>0</v>
      </c>
      <c r="N259" s="32">
        <f t="shared" ref="N259:N260" si="301">M259/L259*100</f>
        <v>0</v>
      </c>
    </row>
    <row r="260" spans="1:14" x14ac:dyDescent="0.25">
      <c r="A260" s="70" t="s">
        <v>31</v>
      </c>
      <c r="B260" s="71"/>
      <c r="C260" s="33">
        <f>C258+C259</f>
        <v>221</v>
      </c>
      <c r="D260" s="33">
        <f>D258+D259</f>
        <v>0</v>
      </c>
      <c r="E260" s="33">
        <f t="shared" si="299"/>
        <v>0</v>
      </c>
      <c r="F260" s="33">
        <f>F258+F259</f>
        <v>0</v>
      </c>
      <c r="G260" s="33">
        <f>G258+G259</f>
        <v>0</v>
      </c>
      <c r="H260" s="32"/>
      <c r="I260" s="33">
        <f>I258+I259</f>
        <v>71</v>
      </c>
      <c r="J260" s="33">
        <f>J258+J259</f>
        <v>0</v>
      </c>
      <c r="K260" s="33">
        <f t="shared" si="300"/>
        <v>0</v>
      </c>
      <c r="L260" s="33">
        <f>SUM(L258:L259)</f>
        <v>150</v>
      </c>
      <c r="M260" s="33">
        <f>SUM(M258:M259)</f>
        <v>0</v>
      </c>
      <c r="N260" s="32">
        <f t="shared" si="301"/>
        <v>0</v>
      </c>
    </row>
    <row r="261" spans="1:14" ht="30" customHeight="1" x14ac:dyDescent="0.25">
      <c r="A261" s="58" t="s">
        <v>89</v>
      </c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60"/>
    </row>
    <row r="262" spans="1:14" ht="33" customHeight="1" x14ac:dyDescent="0.25">
      <c r="A262" s="61" t="s">
        <v>41</v>
      </c>
      <c r="B262" s="62"/>
      <c r="C262" s="32">
        <f t="shared" ref="C262:D264" si="302">F262+I262+L262</f>
        <v>1000</v>
      </c>
      <c r="D262" s="32">
        <f t="shared" si="302"/>
        <v>30</v>
      </c>
      <c r="E262" s="32">
        <f t="shared" ref="E262:E266" si="303">D262/C262*100</f>
        <v>3</v>
      </c>
      <c r="F262" s="14"/>
      <c r="G262" s="14"/>
      <c r="H262" s="32"/>
      <c r="I262" s="14"/>
      <c r="J262" s="14"/>
      <c r="K262" s="32"/>
      <c r="L262" s="14">
        <v>1000</v>
      </c>
      <c r="M262" s="14">
        <v>30</v>
      </c>
      <c r="N262" s="32">
        <f t="shared" si="283"/>
        <v>3</v>
      </c>
    </row>
    <row r="263" spans="1:14" x14ac:dyDescent="0.25">
      <c r="A263" s="63" t="s">
        <v>42</v>
      </c>
      <c r="B263" s="62"/>
      <c r="C263" s="32">
        <f t="shared" si="302"/>
        <v>70</v>
      </c>
      <c r="D263" s="32">
        <f t="shared" si="302"/>
        <v>0</v>
      </c>
      <c r="E263" s="32">
        <f>D263/C263*100</f>
        <v>0</v>
      </c>
      <c r="F263" s="14"/>
      <c r="G263" s="14"/>
      <c r="H263" s="32"/>
      <c r="I263" s="14"/>
      <c r="J263" s="14"/>
      <c r="K263" s="32"/>
      <c r="L263" s="14">
        <v>70</v>
      </c>
      <c r="M263" s="14">
        <v>0</v>
      </c>
      <c r="N263" s="32">
        <f>M263/L263*100</f>
        <v>0</v>
      </c>
    </row>
    <row r="264" spans="1:14" ht="30.75" customHeight="1" x14ac:dyDescent="0.25">
      <c r="A264" s="63" t="s">
        <v>43</v>
      </c>
      <c r="B264" s="62"/>
      <c r="C264" s="32">
        <f t="shared" si="302"/>
        <v>200</v>
      </c>
      <c r="D264" s="32">
        <f t="shared" si="302"/>
        <v>0</v>
      </c>
      <c r="E264" s="32">
        <f t="shared" si="303"/>
        <v>0</v>
      </c>
      <c r="F264" s="14"/>
      <c r="G264" s="14"/>
      <c r="H264" s="32"/>
      <c r="I264" s="14"/>
      <c r="J264" s="14"/>
      <c r="K264" s="32"/>
      <c r="L264" s="14">
        <v>200</v>
      </c>
      <c r="M264" s="14">
        <v>0</v>
      </c>
      <c r="N264" s="32">
        <f t="shared" si="283"/>
        <v>0</v>
      </c>
    </row>
    <row r="265" spans="1:14" ht="30.75" hidden="1" customHeight="1" x14ac:dyDescent="0.25">
      <c r="A265" s="63" t="s">
        <v>55</v>
      </c>
      <c r="B265" s="62"/>
      <c r="C265" s="32">
        <f>F265+I265+L265</f>
        <v>0</v>
      </c>
      <c r="D265" s="32">
        <f>G265+J265+M265</f>
        <v>0</v>
      </c>
      <c r="E265" s="32"/>
      <c r="F265" s="14"/>
      <c r="G265" s="14"/>
      <c r="H265" s="32"/>
      <c r="I265" s="14"/>
      <c r="J265" s="14"/>
      <c r="K265" s="32"/>
      <c r="L265" s="14">
        <v>0</v>
      </c>
      <c r="M265" s="14">
        <v>0</v>
      </c>
      <c r="N265" s="32" t="e">
        <f>M265/L265*100</f>
        <v>#DIV/0!</v>
      </c>
    </row>
    <row r="266" spans="1:14" x14ac:dyDescent="0.25">
      <c r="A266" s="70" t="s">
        <v>31</v>
      </c>
      <c r="B266" s="71"/>
      <c r="C266" s="33">
        <f>C262+C263+C264+C265</f>
        <v>1270</v>
      </c>
      <c r="D266" s="33">
        <f>D262+D263+D264+D265</f>
        <v>30</v>
      </c>
      <c r="E266" s="33">
        <f t="shared" si="303"/>
        <v>2.3622047244094486</v>
      </c>
      <c r="F266" s="33">
        <f t="shared" ref="F266:G266" si="304">F262+F263+F264</f>
        <v>0</v>
      </c>
      <c r="G266" s="33">
        <f t="shared" si="304"/>
        <v>0</v>
      </c>
      <c r="H266" s="32"/>
      <c r="I266" s="33">
        <f t="shared" ref="I266:J266" si="305">I262+I263+I264</f>
        <v>0</v>
      </c>
      <c r="J266" s="33">
        <f t="shared" si="305"/>
        <v>0</v>
      </c>
      <c r="K266" s="32"/>
      <c r="L266" s="33">
        <f>SUM(L262:L265)</f>
        <v>1270</v>
      </c>
      <c r="M266" s="33">
        <f>SUM(M262:M265)</f>
        <v>30</v>
      </c>
      <c r="N266" s="33">
        <f t="shared" si="283"/>
        <v>2.3622047244094486</v>
      </c>
    </row>
    <row r="267" spans="1:14" x14ac:dyDescent="0.25">
      <c r="A267" s="78" t="s">
        <v>110</v>
      </c>
      <c r="B267" s="99"/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100"/>
    </row>
    <row r="268" spans="1:14" x14ac:dyDescent="0.25">
      <c r="A268" s="63" t="s">
        <v>41</v>
      </c>
      <c r="B268" s="85"/>
      <c r="C268" s="32">
        <f t="shared" ref="C268:D268" si="306">F268+I268+L268</f>
        <v>150</v>
      </c>
      <c r="D268" s="32">
        <f t="shared" si="306"/>
        <v>0</v>
      </c>
      <c r="E268" s="32">
        <f t="shared" ref="E268:E269" si="307">D268/C268*100</f>
        <v>0</v>
      </c>
      <c r="F268" s="18"/>
      <c r="G268" s="18"/>
      <c r="H268" s="32"/>
      <c r="I268" s="18"/>
      <c r="J268" s="18"/>
      <c r="K268" s="32"/>
      <c r="L268" s="18">
        <v>150</v>
      </c>
      <c r="M268" s="18">
        <v>0</v>
      </c>
      <c r="N268" s="32">
        <f t="shared" si="283"/>
        <v>0</v>
      </c>
    </row>
    <row r="269" spans="1:14" x14ac:dyDescent="0.25">
      <c r="A269" s="70" t="s">
        <v>31</v>
      </c>
      <c r="B269" s="71"/>
      <c r="C269" s="33">
        <f>C268</f>
        <v>150</v>
      </c>
      <c r="D269" s="33">
        <f>D268</f>
        <v>0</v>
      </c>
      <c r="E269" s="32">
        <f t="shared" si="307"/>
        <v>0</v>
      </c>
      <c r="F269" s="33">
        <f t="shared" ref="F269:G269" si="308">F268</f>
        <v>0</v>
      </c>
      <c r="G269" s="33">
        <f t="shared" si="308"/>
        <v>0</v>
      </c>
      <c r="H269" s="32"/>
      <c r="I269" s="33">
        <f t="shared" ref="I269:J269" si="309">I268</f>
        <v>0</v>
      </c>
      <c r="J269" s="33">
        <f t="shared" si="309"/>
        <v>0</v>
      </c>
      <c r="K269" s="32"/>
      <c r="L269" s="33">
        <f t="shared" ref="L269:M269" si="310">L268</f>
        <v>150</v>
      </c>
      <c r="M269" s="33">
        <f t="shared" si="310"/>
        <v>0</v>
      </c>
      <c r="N269" s="32">
        <f t="shared" si="283"/>
        <v>0</v>
      </c>
    </row>
    <row r="270" spans="1:14" ht="15.75" customHeight="1" x14ac:dyDescent="0.25">
      <c r="A270" s="78" t="s">
        <v>90</v>
      </c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80"/>
    </row>
    <row r="271" spans="1:14" ht="30" customHeight="1" x14ac:dyDescent="0.25">
      <c r="A271" s="61" t="s">
        <v>41</v>
      </c>
      <c r="B271" s="62"/>
      <c r="C271" s="32">
        <f>F271+I271+L271</f>
        <v>20</v>
      </c>
      <c r="D271" s="32">
        <f>G271+J271+M271</f>
        <v>0</v>
      </c>
      <c r="E271" s="32">
        <f t="shared" ref="E271:E272" si="311">D271/C271*100</f>
        <v>0</v>
      </c>
      <c r="F271" s="14"/>
      <c r="G271" s="14"/>
      <c r="H271" s="32"/>
      <c r="I271" s="14"/>
      <c r="J271" s="14"/>
      <c r="K271" s="32"/>
      <c r="L271" s="14">
        <v>20</v>
      </c>
      <c r="M271" s="14">
        <v>0</v>
      </c>
      <c r="N271" s="32">
        <f t="shared" si="283"/>
        <v>0</v>
      </c>
    </row>
    <row r="272" spans="1:14" x14ac:dyDescent="0.25">
      <c r="A272" s="70" t="s">
        <v>31</v>
      </c>
      <c r="B272" s="71"/>
      <c r="C272" s="33">
        <f>C271</f>
        <v>20</v>
      </c>
      <c r="D272" s="33">
        <f>D271</f>
        <v>0</v>
      </c>
      <c r="E272" s="33">
        <f t="shared" si="311"/>
        <v>0</v>
      </c>
      <c r="F272" s="33">
        <f t="shared" ref="F272:G272" si="312">F271</f>
        <v>0</v>
      </c>
      <c r="G272" s="33">
        <f t="shared" si="312"/>
        <v>0</v>
      </c>
      <c r="H272" s="32"/>
      <c r="I272" s="33">
        <f t="shared" ref="I272:J272" si="313">I271</f>
        <v>0</v>
      </c>
      <c r="J272" s="33">
        <f t="shared" si="313"/>
        <v>0</v>
      </c>
      <c r="K272" s="32"/>
      <c r="L272" s="33">
        <f>SUM(L271)</f>
        <v>20</v>
      </c>
      <c r="M272" s="33">
        <f>SUM(M271)</f>
        <v>0</v>
      </c>
      <c r="N272" s="33">
        <f t="shared" si="283"/>
        <v>0</v>
      </c>
    </row>
    <row r="273" spans="1:14" ht="39" customHeight="1" x14ac:dyDescent="0.25">
      <c r="A273" s="78" t="s">
        <v>91</v>
      </c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80"/>
    </row>
    <row r="274" spans="1:14" ht="27.75" customHeight="1" x14ac:dyDescent="0.25">
      <c r="A274" s="63" t="s">
        <v>55</v>
      </c>
      <c r="B274" s="62"/>
      <c r="C274" s="32">
        <f>F274+I274+L274</f>
        <v>150</v>
      </c>
      <c r="D274" s="32">
        <f>G274+J274+M274</f>
        <v>0</v>
      </c>
      <c r="E274" s="32">
        <f t="shared" ref="E274:E275" si="314">D274/C274*100</f>
        <v>0</v>
      </c>
      <c r="F274" s="14"/>
      <c r="G274" s="14"/>
      <c r="H274" s="32"/>
      <c r="I274" s="14"/>
      <c r="J274" s="14"/>
      <c r="K274" s="32"/>
      <c r="L274" s="14">
        <v>150</v>
      </c>
      <c r="M274" s="14">
        <v>0</v>
      </c>
      <c r="N274" s="32">
        <f t="shared" si="283"/>
        <v>0</v>
      </c>
    </row>
    <row r="275" spans="1:14" ht="27.75" customHeight="1" x14ac:dyDescent="0.25">
      <c r="A275" s="70" t="s">
        <v>31</v>
      </c>
      <c r="B275" s="71"/>
      <c r="C275" s="33">
        <f>C274</f>
        <v>150</v>
      </c>
      <c r="D275" s="33">
        <f t="shared" ref="D275:M275" si="315">D274</f>
        <v>0</v>
      </c>
      <c r="E275" s="32">
        <f t="shared" si="314"/>
        <v>0</v>
      </c>
      <c r="F275" s="33">
        <f t="shared" si="315"/>
        <v>0</v>
      </c>
      <c r="G275" s="33">
        <f t="shared" si="315"/>
        <v>0</v>
      </c>
      <c r="H275" s="33">
        <f t="shared" si="315"/>
        <v>0</v>
      </c>
      <c r="I275" s="33">
        <f t="shared" si="315"/>
        <v>0</v>
      </c>
      <c r="J275" s="33">
        <f t="shared" si="315"/>
        <v>0</v>
      </c>
      <c r="K275" s="33">
        <f t="shared" si="315"/>
        <v>0</v>
      </c>
      <c r="L275" s="33">
        <f t="shared" si="315"/>
        <v>150</v>
      </c>
      <c r="M275" s="33">
        <f t="shared" si="315"/>
        <v>0</v>
      </c>
      <c r="N275" s="32">
        <f t="shared" si="283"/>
        <v>0</v>
      </c>
    </row>
    <row r="276" spans="1:14" ht="27.75" hidden="1" customHeight="1" x14ac:dyDescent="0.25">
      <c r="A276" s="78" t="s">
        <v>128</v>
      </c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80"/>
    </row>
    <row r="277" spans="1:14" ht="27.75" hidden="1" customHeight="1" x14ac:dyDescent="0.25">
      <c r="A277" s="61" t="s">
        <v>41</v>
      </c>
      <c r="B277" s="62"/>
      <c r="C277" s="32">
        <f>F277+I277+L277</f>
        <v>0</v>
      </c>
      <c r="D277" s="32">
        <f>G277+J277+M277</f>
        <v>0</v>
      </c>
      <c r="E277" s="32"/>
      <c r="F277" s="14"/>
      <c r="G277" s="14"/>
      <c r="H277" s="32"/>
      <c r="I277" s="14"/>
      <c r="J277" s="14"/>
      <c r="K277" s="32"/>
      <c r="L277" s="14">
        <v>0</v>
      </c>
      <c r="M277" s="14">
        <v>0</v>
      </c>
      <c r="N277" s="32" t="e">
        <f t="shared" ref="N277" si="316">M277/L277*100</f>
        <v>#DIV/0!</v>
      </c>
    </row>
    <row r="278" spans="1:14" hidden="1" x14ac:dyDescent="0.25">
      <c r="A278" s="70" t="s">
        <v>31</v>
      </c>
      <c r="B278" s="71"/>
      <c r="C278" s="33">
        <f>C277</f>
        <v>0</v>
      </c>
      <c r="D278" s="33">
        <f t="shared" ref="D278:N278" si="317">D277</f>
        <v>0</v>
      </c>
      <c r="E278" s="33"/>
      <c r="F278" s="33">
        <f t="shared" si="317"/>
        <v>0</v>
      </c>
      <c r="G278" s="33">
        <f t="shared" si="317"/>
        <v>0</v>
      </c>
      <c r="H278" s="33">
        <f t="shared" si="317"/>
        <v>0</v>
      </c>
      <c r="I278" s="33">
        <f t="shared" si="317"/>
        <v>0</v>
      </c>
      <c r="J278" s="33">
        <f t="shared" si="317"/>
        <v>0</v>
      </c>
      <c r="K278" s="33">
        <f t="shared" si="317"/>
        <v>0</v>
      </c>
      <c r="L278" s="33">
        <f t="shared" si="317"/>
        <v>0</v>
      </c>
      <c r="M278" s="33">
        <f t="shared" si="317"/>
        <v>0</v>
      </c>
      <c r="N278" s="33" t="e">
        <f t="shared" si="317"/>
        <v>#DIV/0!</v>
      </c>
    </row>
    <row r="279" spans="1:14" ht="16.5" hidden="1" customHeight="1" x14ac:dyDescent="0.25">
      <c r="A279" s="75" t="s">
        <v>92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7"/>
    </row>
    <row r="280" spans="1:14" ht="30.75" hidden="1" customHeight="1" x14ac:dyDescent="0.3">
      <c r="A280" s="133" t="s">
        <v>55</v>
      </c>
      <c r="B280" s="134"/>
      <c r="C280" s="30">
        <f>F280+I280+L280</f>
        <v>0</v>
      </c>
      <c r="D280" s="30">
        <f>G280+J280+M280</f>
        <v>0</v>
      </c>
      <c r="E280" s="30"/>
      <c r="F280" s="30"/>
      <c r="G280" s="30"/>
      <c r="H280" s="30"/>
      <c r="I280" s="30"/>
      <c r="J280" s="30"/>
      <c r="K280" s="30"/>
      <c r="L280" s="30"/>
      <c r="M280" s="30"/>
      <c r="N280" s="30"/>
    </row>
    <row r="281" spans="1:14" hidden="1" x14ac:dyDescent="0.25">
      <c r="A281" s="135" t="s">
        <v>31</v>
      </c>
      <c r="B281" s="136"/>
      <c r="C281" s="31">
        <f>C280</f>
        <v>0</v>
      </c>
      <c r="D281" s="31">
        <f>D280</f>
        <v>0</v>
      </c>
      <c r="E281" s="31"/>
      <c r="F281" s="31">
        <f t="shared" ref="F281:G281" si="318">F280</f>
        <v>0</v>
      </c>
      <c r="G281" s="31">
        <f t="shared" si="318"/>
        <v>0</v>
      </c>
      <c r="H281" s="31"/>
      <c r="I281" s="31">
        <f t="shared" ref="I281:J281" si="319">I280</f>
        <v>0</v>
      </c>
      <c r="J281" s="31">
        <f t="shared" si="319"/>
        <v>0</v>
      </c>
      <c r="K281" s="31"/>
      <c r="L281" s="31">
        <f>SUM(L280)</f>
        <v>0</v>
      </c>
      <c r="M281" s="31">
        <f>SUM(M280)</f>
        <v>0</v>
      </c>
      <c r="N281" s="31"/>
    </row>
    <row r="282" spans="1:14" ht="15.75" hidden="1" customHeight="1" x14ac:dyDescent="0.25">
      <c r="A282" s="75" t="s">
        <v>93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7"/>
    </row>
    <row r="283" spans="1:14" ht="32.25" hidden="1" customHeight="1" x14ac:dyDescent="0.3">
      <c r="A283" s="133" t="s">
        <v>94</v>
      </c>
      <c r="B283" s="134"/>
      <c r="C283" s="30">
        <f>F283+I283+L283</f>
        <v>0</v>
      </c>
      <c r="D283" s="30">
        <f>G283+J283+M283</f>
        <v>0</v>
      </c>
      <c r="E283" s="30" t="e">
        <f t="shared" ref="E283:E285" si="320">D283/C283*100</f>
        <v>#DIV/0!</v>
      </c>
      <c r="F283" s="30"/>
      <c r="G283" s="30"/>
      <c r="H283" s="30"/>
      <c r="I283" s="30"/>
      <c r="J283" s="30"/>
      <c r="K283" s="30"/>
      <c r="L283" s="30"/>
      <c r="M283" s="30"/>
      <c r="N283" s="30" t="e">
        <f t="shared" si="283"/>
        <v>#DIV/0!</v>
      </c>
    </row>
    <row r="284" spans="1:14" hidden="1" x14ac:dyDescent="0.25">
      <c r="A284" s="135" t="s">
        <v>31</v>
      </c>
      <c r="B284" s="136"/>
      <c r="C284" s="31">
        <f>C283</f>
        <v>0</v>
      </c>
      <c r="D284" s="31">
        <f>D283</f>
        <v>0</v>
      </c>
      <c r="E284" s="31" t="e">
        <f t="shared" si="320"/>
        <v>#DIV/0!</v>
      </c>
      <c r="F284" s="31">
        <f t="shared" ref="F284:G284" si="321">F283</f>
        <v>0</v>
      </c>
      <c r="G284" s="31">
        <f t="shared" si="321"/>
        <v>0</v>
      </c>
      <c r="H284" s="31"/>
      <c r="I284" s="31">
        <f t="shared" ref="I284:J284" si="322">I283</f>
        <v>0</v>
      </c>
      <c r="J284" s="31">
        <f t="shared" si="322"/>
        <v>0</v>
      </c>
      <c r="K284" s="31"/>
      <c r="L284" s="31">
        <f>SUM(L283)</f>
        <v>0</v>
      </c>
      <c r="M284" s="31">
        <f>SUM(M283)</f>
        <v>0</v>
      </c>
      <c r="N284" s="31" t="e">
        <f t="shared" si="283"/>
        <v>#DIV/0!</v>
      </c>
    </row>
    <row r="285" spans="1:14" x14ac:dyDescent="0.25">
      <c r="A285" s="72" t="s">
        <v>50</v>
      </c>
      <c r="B285" s="74"/>
      <c r="C285" s="35">
        <f>C253+C260+C266+C272+C278+C281+C284+C269+C256+C275</f>
        <v>6238.9</v>
      </c>
      <c r="D285" s="35">
        <f>D253+D260+D266+D272+D278+D281+D284+D269+D256+D275</f>
        <v>30</v>
      </c>
      <c r="E285" s="35">
        <f t="shared" si="320"/>
        <v>0.48085399669813594</v>
      </c>
      <c r="F285" s="35">
        <f>F253+F260+F266+F272+F278+F281+F284+F269+F256</f>
        <v>0</v>
      </c>
      <c r="G285" s="35">
        <f>G253+G260+G266+G272+G278+G281+G284+G269+G256</f>
        <v>0</v>
      </c>
      <c r="H285" s="32"/>
      <c r="I285" s="35">
        <f>I253+I260+I266+I272+I278+I281+I284+I269+I256+I275</f>
        <v>2448.9</v>
      </c>
      <c r="J285" s="35">
        <f>J253+J260+J266+J272+J278+J281+J284+J269+J256+J275</f>
        <v>0</v>
      </c>
      <c r="K285" s="35">
        <f t="shared" ref="K285" si="323">J285/I285*100</f>
        <v>0</v>
      </c>
      <c r="L285" s="35">
        <f>L253+L260+L266+L272+L278+L281+L284+L269+L256+L275</f>
        <v>3790</v>
      </c>
      <c r="M285" s="35">
        <f>M253+M260+M266+M272+M278+M281+M284+M269+M256+M275</f>
        <v>30</v>
      </c>
      <c r="N285" s="35">
        <f t="shared" si="283"/>
        <v>0.79155672823219003</v>
      </c>
    </row>
    <row r="286" spans="1:14" ht="15.75" hidden="1" customHeight="1" x14ac:dyDescent="0.35">
      <c r="A286" s="8">
        <v>14</v>
      </c>
      <c r="B286" s="64" t="s">
        <v>15</v>
      </c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6"/>
    </row>
    <row r="287" spans="1:14" ht="15.75" hidden="1" customHeight="1" x14ac:dyDescent="0.25">
      <c r="A287" s="78" t="s">
        <v>95</v>
      </c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80"/>
    </row>
    <row r="288" spans="1:14" ht="28.5" hidden="1" customHeight="1" x14ac:dyDescent="0.25">
      <c r="A288" s="63" t="s">
        <v>94</v>
      </c>
      <c r="B288" s="86"/>
      <c r="C288" s="14">
        <f>F288+I288+L288</f>
        <v>0</v>
      </c>
      <c r="D288" s="14">
        <f>G288+J288+M288</f>
        <v>0</v>
      </c>
      <c r="E288" s="14" t="e">
        <f t="shared" ref="E288:E289" si="324">D288/C288*100</f>
        <v>#DIV/0!</v>
      </c>
      <c r="F288" s="14"/>
      <c r="G288" s="14"/>
      <c r="H288" s="14"/>
      <c r="I288" s="14"/>
      <c r="J288" s="14"/>
      <c r="K288" s="14" t="e">
        <f t="shared" ref="K288:K289" si="325">J288/I288*100</f>
        <v>#DIV/0!</v>
      </c>
      <c r="L288" s="14"/>
      <c r="M288" s="14"/>
      <c r="N288" s="18"/>
    </row>
    <row r="289" spans="1:14" ht="16.149999999999999" hidden="1" customHeight="1" x14ac:dyDescent="0.25">
      <c r="A289" s="70" t="s">
        <v>31</v>
      </c>
      <c r="B289" s="71"/>
      <c r="C289" s="15">
        <f>C288</f>
        <v>0</v>
      </c>
      <c r="D289" s="15">
        <f>D288</f>
        <v>0</v>
      </c>
      <c r="E289" s="15" t="e">
        <f t="shared" si="324"/>
        <v>#DIV/0!</v>
      </c>
      <c r="F289" s="15">
        <f t="shared" ref="F289:G289" si="326">F288</f>
        <v>0</v>
      </c>
      <c r="G289" s="15">
        <f t="shared" si="326"/>
        <v>0</v>
      </c>
      <c r="H289" s="15"/>
      <c r="I289" s="15">
        <f t="shared" ref="I289:J289" si="327">I288</f>
        <v>0</v>
      </c>
      <c r="J289" s="15">
        <f t="shared" si="327"/>
        <v>0</v>
      </c>
      <c r="K289" s="15" t="e">
        <f t="shared" si="325"/>
        <v>#DIV/0!</v>
      </c>
      <c r="L289" s="15">
        <f>SUM(L288)</f>
        <v>0</v>
      </c>
      <c r="M289" s="15">
        <f>SUM(M288)</f>
        <v>0</v>
      </c>
      <c r="N289" s="18"/>
    </row>
    <row r="290" spans="1:14" ht="48.75" hidden="1" customHeight="1" x14ac:dyDescent="0.25">
      <c r="A290" s="67" t="s">
        <v>96</v>
      </c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9"/>
    </row>
    <row r="291" spans="1:14" ht="30.75" hidden="1" customHeight="1" x14ac:dyDescent="0.25">
      <c r="A291" s="63" t="s">
        <v>94</v>
      </c>
      <c r="B291" s="86"/>
      <c r="C291" s="14">
        <f>F291+I291+L291</f>
        <v>0</v>
      </c>
      <c r="D291" s="14">
        <f>G291+J291+M291</f>
        <v>0</v>
      </c>
      <c r="E291" s="14" t="e">
        <f t="shared" ref="E291:E292" si="328">D291/C291*100</f>
        <v>#DIV/0!</v>
      </c>
      <c r="F291" s="14"/>
      <c r="G291" s="14"/>
      <c r="H291" s="14"/>
      <c r="I291" s="14"/>
      <c r="J291" s="14"/>
      <c r="K291" s="14" t="e">
        <f t="shared" ref="K291:K292" si="329">J291/I291*100</f>
        <v>#DIV/0!</v>
      </c>
      <c r="L291" s="14"/>
      <c r="M291" s="14"/>
      <c r="N291" s="14"/>
    </row>
    <row r="292" spans="1:14" ht="16.149999999999999" hidden="1" customHeight="1" x14ac:dyDescent="0.25">
      <c r="A292" s="70" t="s">
        <v>31</v>
      </c>
      <c r="B292" s="71"/>
      <c r="C292" s="15">
        <f>C291</f>
        <v>0</v>
      </c>
      <c r="D292" s="15">
        <f>D291</f>
        <v>0</v>
      </c>
      <c r="E292" s="15" t="e">
        <f t="shared" si="328"/>
        <v>#DIV/0!</v>
      </c>
      <c r="F292" s="15">
        <f t="shared" ref="F292:G292" si="330">F291</f>
        <v>0</v>
      </c>
      <c r="G292" s="15">
        <f t="shared" si="330"/>
        <v>0</v>
      </c>
      <c r="H292" s="15"/>
      <c r="I292" s="15">
        <f t="shared" ref="I292:J292" si="331">I291</f>
        <v>0</v>
      </c>
      <c r="J292" s="15">
        <f t="shared" si="331"/>
        <v>0</v>
      </c>
      <c r="K292" s="15" t="e">
        <f t="shared" si="329"/>
        <v>#DIV/0!</v>
      </c>
      <c r="L292" s="15">
        <f>SUM(L291)</f>
        <v>0</v>
      </c>
      <c r="M292" s="15">
        <f>SUM(M291)</f>
        <v>0</v>
      </c>
      <c r="N292" s="15"/>
    </row>
    <row r="293" spans="1:14" ht="30.75" hidden="1" customHeight="1" x14ac:dyDescent="0.25">
      <c r="A293" s="78" t="s">
        <v>97</v>
      </c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80"/>
    </row>
    <row r="294" spans="1:14" ht="30" hidden="1" customHeight="1" x14ac:dyDescent="0.25">
      <c r="A294" s="63" t="s">
        <v>94</v>
      </c>
      <c r="B294" s="86"/>
      <c r="C294" s="14">
        <f>F294+I294+L294</f>
        <v>0</v>
      </c>
      <c r="D294" s="14">
        <f>G294+J294+M294</f>
        <v>0</v>
      </c>
      <c r="E294" s="14" t="e">
        <f t="shared" ref="E294:E295" si="332">D294/C294*100</f>
        <v>#DIV/0!</v>
      </c>
      <c r="F294" s="14"/>
      <c r="G294" s="14"/>
      <c r="H294" s="14"/>
      <c r="I294" s="14"/>
      <c r="J294" s="14"/>
      <c r="K294" s="14" t="e">
        <f t="shared" ref="K294:K295" si="333">J294/I294*100</f>
        <v>#DIV/0!</v>
      </c>
      <c r="L294" s="14"/>
      <c r="M294" s="14"/>
      <c r="N294" s="18"/>
    </row>
    <row r="295" spans="1:14" ht="16.149999999999999" hidden="1" customHeight="1" x14ac:dyDescent="0.25">
      <c r="A295" s="70" t="s">
        <v>31</v>
      </c>
      <c r="B295" s="71"/>
      <c r="C295" s="15">
        <f>C294</f>
        <v>0</v>
      </c>
      <c r="D295" s="15">
        <f>D294</f>
        <v>0</v>
      </c>
      <c r="E295" s="15" t="e">
        <f t="shared" si="332"/>
        <v>#DIV/0!</v>
      </c>
      <c r="F295" s="15">
        <f t="shared" ref="F295:G295" si="334">F294</f>
        <v>0</v>
      </c>
      <c r="G295" s="15">
        <f t="shared" si="334"/>
        <v>0</v>
      </c>
      <c r="H295" s="15"/>
      <c r="I295" s="15">
        <f t="shared" ref="I295:J295" si="335">I294</f>
        <v>0</v>
      </c>
      <c r="J295" s="15">
        <f t="shared" si="335"/>
        <v>0</v>
      </c>
      <c r="K295" s="15" t="e">
        <f t="shared" si="333"/>
        <v>#DIV/0!</v>
      </c>
      <c r="L295" s="15">
        <f>SUM(L294)</f>
        <v>0</v>
      </c>
      <c r="M295" s="15">
        <f>SUM(M294)</f>
        <v>0</v>
      </c>
      <c r="N295" s="18"/>
    </row>
    <row r="296" spans="1:14" ht="50.25" hidden="1" customHeight="1" x14ac:dyDescent="0.25">
      <c r="A296" s="67" t="s">
        <v>98</v>
      </c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9"/>
    </row>
    <row r="297" spans="1:14" ht="30" hidden="1" customHeight="1" x14ac:dyDescent="0.25">
      <c r="A297" s="63" t="s">
        <v>94</v>
      </c>
      <c r="B297" s="86"/>
      <c r="C297" s="14">
        <f>F297+I297+L297</f>
        <v>0</v>
      </c>
      <c r="D297" s="14">
        <f>G297+J297+M297</f>
        <v>0</v>
      </c>
      <c r="E297" s="14" t="e">
        <f t="shared" ref="E297:E298" si="336">D297/C297*100</f>
        <v>#DIV/0!</v>
      </c>
      <c r="F297" s="14"/>
      <c r="G297" s="14"/>
      <c r="H297" s="14"/>
      <c r="I297" s="14"/>
      <c r="J297" s="14"/>
      <c r="K297" s="14" t="e">
        <f t="shared" ref="K297:K298" si="337">J297/I297*100</f>
        <v>#DIV/0!</v>
      </c>
      <c r="L297" s="14"/>
      <c r="M297" s="14"/>
      <c r="N297" s="18"/>
    </row>
    <row r="298" spans="1:14" ht="16.149999999999999" hidden="1" customHeight="1" x14ac:dyDescent="0.25">
      <c r="A298" s="70" t="s">
        <v>31</v>
      </c>
      <c r="B298" s="71"/>
      <c r="C298" s="15">
        <f>C297</f>
        <v>0</v>
      </c>
      <c r="D298" s="15">
        <f>D297</f>
        <v>0</v>
      </c>
      <c r="E298" s="15" t="e">
        <f t="shared" si="336"/>
        <v>#DIV/0!</v>
      </c>
      <c r="F298" s="15">
        <f t="shared" ref="F298:G298" si="338">F297</f>
        <v>0</v>
      </c>
      <c r="G298" s="15">
        <f t="shared" si="338"/>
        <v>0</v>
      </c>
      <c r="H298" s="15"/>
      <c r="I298" s="15">
        <f t="shared" ref="I298:J298" si="339">I297</f>
        <v>0</v>
      </c>
      <c r="J298" s="15">
        <f t="shared" si="339"/>
        <v>0</v>
      </c>
      <c r="K298" s="15" t="e">
        <f t="shared" si="337"/>
        <v>#DIV/0!</v>
      </c>
      <c r="L298" s="15">
        <f>SUM(L297)</f>
        <v>0</v>
      </c>
      <c r="M298" s="15">
        <f>SUM(M297)</f>
        <v>0</v>
      </c>
      <c r="N298" s="15"/>
    </row>
    <row r="299" spans="1:14" ht="15.75" hidden="1" customHeight="1" x14ac:dyDescent="0.25">
      <c r="A299" s="78" t="s">
        <v>99</v>
      </c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80"/>
    </row>
    <row r="300" spans="1:14" ht="31.5" hidden="1" customHeight="1" x14ac:dyDescent="0.25">
      <c r="A300" s="63" t="s">
        <v>94</v>
      </c>
      <c r="B300" s="86"/>
      <c r="C300" s="14">
        <f>F300+I300+L300</f>
        <v>0</v>
      </c>
      <c r="D300" s="14">
        <f>G300+J300+M300</f>
        <v>0</v>
      </c>
      <c r="E300" s="14" t="e">
        <f t="shared" ref="E300:E307" si="340">D300/C300*100</f>
        <v>#DIV/0!</v>
      </c>
      <c r="F300" s="14"/>
      <c r="G300" s="14"/>
      <c r="H300" s="14"/>
      <c r="I300" s="14"/>
      <c r="J300" s="14"/>
      <c r="K300" s="14" t="e">
        <f t="shared" ref="K300:K301" si="341">J300/I300*100</f>
        <v>#DIV/0!</v>
      </c>
      <c r="L300" s="14"/>
      <c r="M300" s="14"/>
      <c r="N300" s="14" t="e">
        <f t="shared" si="283"/>
        <v>#DIV/0!</v>
      </c>
    </row>
    <row r="301" spans="1:14" ht="16.149999999999999" hidden="1" customHeight="1" x14ac:dyDescent="0.25">
      <c r="A301" s="70" t="s">
        <v>31</v>
      </c>
      <c r="B301" s="71"/>
      <c r="C301" s="15">
        <f>C300</f>
        <v>0</v>
      </c>
      <c r="D301" s="15">
        <f>D300</f>
        <v>0</v>
      </c>
      <c r="E301" s="15" t="e">
        <f t="shared" si="340"/>
        <v>#DIV/0!</v>
      </c>
      <c r="F301" s="15">
        <f t="shared" ref="F301:G301" si="342">F300</f>
        <v>0</v>
      </c>
      <c r="G301" s="15">
        <f t="shared" si="342"/>
        <v>0</v>
      </c>
      <c r="H301" s="15"/>
      <c r="I301" s="15">
        <f t="shared" ref="I301:J301" si="343">I300</f>
        <v>0</v>
      </c>
      <c r="J301" s="15">
        <f t="shared" si="343"/>
        <v>0</v>
      </c>
      <c r="K301" s="15" t="e">
        <f t="shared" si="341"/>
        <v>#DIV/0!</v>
      </c>
      <c r="L301" s="15">
        <f>SUM(L300)</f>
        <v>0</v>
      </c>
      <c r="M301" s="15">
        <f>SUM(M300)</f>
        <v>0</v>
      </c>
      <c r="N301" s="15" t="e">
        <f t="shared" si="283"/>
        <v>#DIV/0!</v>
      </c>
    </row>
    <row r="302" spans="1:14" ht="46.5" hidden="1" customHeight="1" x14ac:dyDescent="0.25">
      <c r="A302" s="103" t="s">
        <v>107</v>
      </c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5"/>
    </row>
    <row r="303" spans="1:14" ht="15.75" hidden="1" customHeight="1" x14ac:dyDescent="0.25">
      <c r="A303" s="63" t="s">
        <v>94</v>
      </c>
      <c r="B303" s="86"/>
      <c r="C303" s="14">
        <f>F303+I303+L303</f>
        <v>0</v>
      </c>
      <c r="D303" s="14">
        <f>G303+J303+M303</f>
        <v>0</v>
      </c>
      <c r="E303" s="14" t="e">
        <f t="shared" si="340"/>
        <v>#DIV/0!</v>
      </c>
      <c r="F303" s="15"/>
      <c r="G303" s="15"/>
      <c r="H303" s="14"/>
      <c r="I303" s="14"/>
      <c r="J303" s="14"/>
      <c r="K303" s="14"/>
      <c r="L303" s="14"/>
      <c r="M303" s="14"/>
      <c r="N303" s="14" t="e">
        <f t="shared" si="283"/>
        <v>#DIV/0!</v>
      </c>
    </row>
    <row r="304" spans="1:14" ht="15.75" hidden="1" customHeight="1" x14ac:dyDescent="0.25">
      <c r="A304" s="70" t="s">
        <v>31</v>
      </c>
      <c r="B304" s="71"/>
      <c r="C304" s="15">
        <f>C303</f>
        <v>0</v>
      </c>
      <c r="D304" s="15">
        <f>D303</f>
        <v>0</v>
      </c>
      <c r="E304" s="14" t="e">
        <f t="shared" si="340"/>
        <v>#DIV/0!</v>
      </c>
      <c r="F304" s="15">
        <f t="shared" ref="F304:G304" si="344">F303</f>
        <v>0</v>
      </c>
      <c r="G304" s="15">
        <f t="shared" si="344"/>
        <v>0</v>
      </c>
      <c r="H304" s="15"/>
      <c r="I304" s="15">
        <f t="shared" ref="I304:J304" si="345">I303</f>
        <v>0</v>
      </c>
      <c r="J304" s="15">
        <f t="shared" si="345"/>
        <v>0</v>
      </c>
      <c r="K304" s="14"/>
      <c r="L304" s="15">
        <f>SUM(L303)</f>
        <v>0</v>
      </c>
      <c r="M304" s="15">
        <f>SUM(M303)</f>
        <v>0</v>
      </c>
      <c r="N304" s="14" t="e">
        <f t="shared" si="283"/>
        <v>#DIV/0!</v>
      </c>
    </row>
    <row r="305" spans="1:14" ht="51" hidden="1" customHeight="1" x14ac:dyDescent="0.25">
      <c r="A305" s="78" t="s">
        <v>111</v>
      </c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80"/>
    </row>
    <row r="306" spans="1:14" ht="33.75" hidden="1" customHeight="1" x14ac:dyDescent="0.25">
      <c r="A306" s="63" t="s">
        <v>35</v>
      </c>
      <c r="B306" s="86"/>
      <c r="C306" s="14">
        <f>F306+I306+L306</f>
        <v>0</v>
      </c>
      <c r="D306" s="14">
        <f>G306+J306+M306</f>
        <v>0</v>
      </c>
      <c r="E306" s="14" t="e">
        <f t="shared" si="340"/>
        <v>#DIV/0!</v>
      </c>
      <c r="F306" s="15"/>
      <c r="G306" s="15"/>
      <c r="H306" s="15"/>
      <c r="I306" s="15"/>
      <c r="J306" s="15"/>
      <c r="K306" s="14"/>
      <c r="L306" s="14"/>
      <c r="M306" s="14"/>
      <c r="N306" s="14" t="e">
        <f t="shared" si="283"/>
        <v>#DIV/0!</v>
      </c>
    </row>
    <row r="307" spans="1:14" ht="15.75" hidden="1" customHeight="1" x14ac:dyDescent="0.25">
      <c r="A307" s="70" t="s">
        <v>31</v>
      </c>
      <c r="B307" s="71"/>
      <c r="C307" s="15">
        <f>C306</f>
        <v>0</v>
      </c>
      <c r="D307" s="15">
        <f>D306</f>
        <v>0</v>
      </c>
      <c r="E307" s="14" t="e">
        <f t="shared" si="340"/>
        <v>#DIV/0!</v>
      </c>
      <c r="F307" s="15">
        <f t="shared" ref="F307:G307" si="346">F306</f>
        <v>0</v>
      </c>
      <c r="G307" s="15">
        <f t="shared" si="346"/>
        <v>0</v>
      </c>
      <c r="H307" s="15"/>
      <c r="I307" s="15">
        <f t="shared" ref="I307:J307" si="347">I306</f>
        <v>0</v>
      </c>
      <c r="J307" s="15">
        <f t="shared" si="347"/>
        <v>0</v>
      </c>
      <c r="K307" s="14"/>
      <c r="L307" s="15">
        <f t="shared" ref="L307:M307" si="348">L306</f>
        <v>0</v>
      </c>
      <c r="M307" s="15">
        <f t="shared" si="348"/>
        <v>0</v>
      </c>
      <c r="N307" s="14" t="e">
        <f t="shared" si="283"/>
        <v>#DIV/0!</v>
      </c>
    </row>
    <row r="308" spans="1:14" ht="15.75" hidden="1" customHeight="1" x14ac:dyDescent="0.25">
      <c r="A308" s="78" t="s">
        <v>100</v>
      </c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80"/>
    </row>
    <row r="309" spans="1:14" ht="15.75" hidden="1" customHeight="1" x14ac:dyDescent="0.25">
      <c r="A309" s="61" t="s">
        <v>36</v>
      </c>
      <c r="B309" s="62"/>
      <c r="C309" s="32">
        <f>F309+I309+L309</f>
        <v>0</v>
      </c>
      <c r="D309" s="32">
        <f>G309+J309+M309</f>
        <v>0</v>
      </c>
      <c r="E309" s="32" t="e">
        <f t="shared" ref="E309:E329" si="349">D309/C309*100</f>
        <v>#DIV/0!</v>
      </c>
      <c r="F309" s="14"/>
      <c r="G309" s="14"/>
      <c r="H309" s="32" t="e">
        <f t="shared" ref="H309:H329" si="350">G309/F309*100</f>
        <v>#DIV/0!</v>
      </c>
      <c r="I309" s="14"/>
      <c r="J309" s="14"/>
      <c r="K309" s="32" t="e">
        <f t="shared" ref="K309:K310" si="351">J309/I309*100</f>
        <v>#DIV/0!</v>
      </c>
      <c r="L309" s="14"/>
      <c r="M309" s="14"/>
      <c r="N309" s="32" t="e">
        <f t="shared" ref="N309:N311" si="352">M309/L309*100</f>
        <v>#DIV/0!</v>
      </c>
    </row>
    <row r="310" spans="1:14" ht="15.75" hidden="1" customHeight="1" x14ac:dyDescent="0.25">
      <c r="A310" s="70" t="s">
        <v>31</v>
      </c>
      <c r="B310" s="71"/>
      <c r="C310" s="33">
        <f>C309</f>
        <v>0</v>
      </c>
      <c r="D310" s="33">
        <f>D309</f>
        <v>0</v>
      </c>
      <c r="E310" s="33" t="e">
        <f t="shared" si="349"/>
        <v>#DIV/0!</v>
      </c>
      <c r="F310" s="33">
        <f t="shared" ref="F310:G310" si="353">F309</f>
        <v>0</v>
      </c>
      <c r="G310" s="33">
        <f t="shared" si="353"/>
        <v>0</v>
      </c>
      <c r="H310" s="32" t="e">
        <f t="shared" si="350"/>
        <v>#DIV/0!</v>
      </c>
      <c r="I310" s="33">
        <f t="shared" ref="I310:J310" si="354">I309</f>
        <v>0</v>
      </c>
      <c r="J310" s="33">
        <f t="shared" si="354"/>
        <v>0</v>
      </c>
      <c r="K310" s="33" t="e">
        <f t="shared" si="351"/>
        <v>#DIV/0!</v>
      </c>
      <c r="L310" s="33">
        <f>SUM(L309)</f>
        <v>0</v>
      </c>
      <c r="M310" s="33">
        <f>SUM(M309)</f>
        <v>0</v>
      </c>
      <c r="N310" s="32" t="e">
        <f t="shared" si="352"/>
        <v>#DIV/0!</v>
      </c>
    </row>
    <row r="311" spans="1:14" ht="15.75" hidden="1" customHeight="1" x14ac:dyDescent="0.25">
      <c r="A311" s="70" t="s">
        <v>50</v>
      </c>
      <c r="B311" s="71"/>
      <c r="C311" s="35">
        <f>C289+C292+C295+C298+C310+C301+C304+C307</f>
        <v>0</v>
      </c>
      <c r="D311" s="35">
        <f>D289+D292+D295+D298+D310+D301+D304+D307</f>
        <v>0</v>
      </c>
      <c r="E311" s="35" t="e">
        <f t="shared" si="349"/>
        <v>#DIV/0!</v>
      </c>
      <c r="F311" s="35">
        <f t="shared" ref="F311:G311" si="355">F289+F292+F295+F298+F310+F301+F304+F307</f>
        <v>0</v>
      </c>
      <c r="G311" s="35">
        <f t="shared" si="355"/>
        <v>0</v>
      </c>
      <c r="H311" s="32" t="e">
        <f t="shared" si="350"/>
        <v>#DIV/0!</v>
      </c>
      <c r="I311" s="35">
        <f t="shared" ref="I311:J311" si="356">I289+I292+I295+I298+I310+I301+I304+I307</f>
        <v>0</v>
      </c>
      <c r="J311" s="35">
        <f t="shared" si="356"/>
        <v>0</v>
      </c>
      <c r="K311" s="35" t="e">
        <f t="shared" ref="K311:K329" si="357">J311/I311*100</f>
        <v>#DIV/0!</v>
      </c>
      <c r="L311" s="35">
        <f t="shared" ref="L311:M311" si="358">L289+L292+L295+L298+L310+L301+L304+L307</f>
        <v>0</v>
      </c>
      <c r="M311" s="35">
        <f t="shared" si="358"/>
        <v>0</v>
      </c>
      <c r="N311" s="32" t="e">
        <f t="shared" si="352"/>
        <v>#DIV/0!</v>
      </c>
    </row>
    <row r="312" spans="1:14" ht="21" customHeight="1" x14ac:dyDescent="0.3">
      <c r="A312" s="55" t="s">
        <v>130</v>
      </c>
      <c r="B312" s="79" t="s">
        <v>129</v>
      </c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80"/>
    </row>
    <row r="313" spans="1:14" ht="15.75" customHeight="1" x14ac:dyDescent="0.25">
      <c r="A313" s="78" t="s">
        <v>131</v>
      </c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80"/>
    </row>
    <row r="314" spans="1:14" ht="15.75" customHeight="1" x14ac:dyDescent="0.25">
      <c r="A314" s="61" t="s">
        <v>36</v>
      </c>
      <c r="B314" s="62"/>
      <c r="C314" s="32">
        <f>F314+I314+L314</f>
        <v>150</v>
      </c>
      <c r="D314" s="32">
        <f>G314+J314+M314</f>
        <v>0</v>
      </c>
      <c r="E314" s="32">
        <f t="shared" ref="E314:E315" si="359">D314/C314*100</f>
        <v>0</v>
      </c>
      <c r="F314" s="14"/>
      <c r="G314" s="14"/>
      <c r="H314" s="32"/>
      <c r="I314" s="14"/>
      <c r="J314" s="14"/>
      <c r="K314" s="32"/>
      <c r="L314" s="14">
        <v>150</v>
      </c>
      <c r="M314" s="14">
        <v>0</v>
      </c>
      <c r="N314" s="32">
        <f t="shared" ref="N314:N315" si="360">M314/L314*100</f>
        <v>0</v>
      </c>
    </row>
    <row r="315" spans="1:14" ht="15.75" customHeight="1" x14ac:dyDescent="0.25">
      <c r="A315" s="81" t="s">
        <v>37</v>
      </c>
      <c r="B315" s="82"/>
      <c r="C315" s="44">
        <f>C314</f>
        <v>150</v>
      </c>
      <c r="D315" s="44">
        <f>D314</f>
        <v>0</v>
      </c>
      <c r="E315" s="44">
        <f t="shared" si="359"/>
        <v>0</v>
      </c>
      <c r="F315" s="44">
        <f t="shared" ref="F315:G315" si="361">F314</f>
        <v>0</v>
      </c>
      <c r="G315" s="44">
        <f t="shared" si="361"/>
        <v>0</v>
      </c>
      <c r="H315" s="32"/>
      <c r="I315" s="44">
        <f t="shared" ref="I315:M315" si="362">I314</f>
        <v>0</v>
      </c>
      <c r="J315" s="44">
        <f t="shared" si="362"/>
        <v>0</v>
      </c>
      <c r="K315" s="32"/>
      <c r="L315" s="44">
        <f t="shared" si="362"/>
        <v>150</v>
      </c>
      <c r="M315" s="44">
        <f t="shared" si="362"/>
        <v>0</v>
      </c>
      <c r="N315" s="43">
        <f t="shared" si="360"/>
        <v>0</v>
      </c>
    </row>
    <row r="316" spans="1:14" ht="15.75" customHeight="1" x14ac:dyDescent="0.25">
      <c r="A316" s="58" t="s">
        <v>132</v>
      </c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60"/>
    </row>
    <row r="317" spans="1:14" ht="15.75" customHeight="1" x14ac:dyDescent="0.25">
      <c r="A317" s="61" t="s">
        <v>36</v>
      </c>
      <c r="B317" s="62"/>
      <c r="C317" s="32">
        <f>F317+I317+L317</f>
        <v>150</v>
      </c>
      <c r="D317" s="32">
        <f>G317+J317+M317</f>
        <v>0</v>
      </c>
      <c r="E317" s="32">
        <f t="shared" ref="E317:E318" si="363">D317/C317*100</f>
        <v>0</v>
      </c>
      <c r="F317" s="14"/>
      <c r="G317" s="14"/>
      <c r="H317" s="32"/>
      <c r="I317" s="14"/>
      <c r="J317" s="14"/>
      <c r="K317" s="32"/>
      <c r="L317" s="14">
        <v>150</v>
      </c>
      <c r="M317" s="14">
        <v>0</v>
      </c>
      <c r="N317" s="32">
        <f t="shared" ref="N317:N318" si="364">M317/L317*100</f>
        <v>0</v>
      </c>
    </row>
    <row r="318" spans="1:14" ht="15.75" customHeight="1" x14ac:dyDescent="0.25">
      <c r="A318" s="81" t="s">
        <v>37</v>
      </c>
      <c r="B318" s="82"/>
      <c r="C318" s="44">
        <f>C317</f>
        <v>150</v>
      </c>
      <c r="D318" s="44">
        <f>D317</f>
        <v>0</v>
      </c>
      <c r="E318" s="44">
        <f t="shared" si="363"/>
        <v>0</v>
      </c>
      <c r="F318" s="44">
        <f t="shared" ref="F318:G318" si="365">F317</f>
        <v>0</v>
      </c>
      <c r="G318" s="44">
        <f t="shared" si="365"/>
        <v>0</v>
      </c>
      <c r="H318" s="32"/>
      <c r="I318" s="44">
        <f t="shared" ref="I318:J318" si="366">I317</f>
        <v>0</v>
      </c>
      <c r="J318" s="44">
        <f t="shared" si="366"/>
        <v>0</v>
      </c>
      <c r="K318" s="32"/>
      <c r="L318" s="44">
        <f t="shared" ref="L318:M318" si="367">L317</f>
        <v>150</v>
      </c>
      <c r="M318" s="44">
        <f t="shared" si="367"/>
        <v>0</v>
      </c>
      <c r="N318" s="43">
        <f t="shared" si="364"/>
        <v>0</v>
      </c>
    </row>
    <row r="319" spans="1:14" ht="15.75" hidden="1" customHeight="1" x14ac:dyDescent="0.25">
      <c r="A319" s="78" t="s">
        <v>133</v>
      </c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80"/>
    </row>
    <row r="320" spans="1:14" ht="15.75" hidden="1" customHeight="1" x14ac:dyDescent="0.25">
      <c r="A320" s="61" t="s">
        <v>36</v>
      </c>
      <c r="B320" s="62"/>
      <c r="C320" s="32">
        <f>F320+I320+L320</f>
        <v>0</v>
      </c>
      <c r="D320" s="32">
        <f>G320+J320+M320</f>
        <v>0</v>
      </c>
      <c r="E320" s="32" t="e">
        <f t="shared" ref="E320:E321" si="368">D320/C320*100</f>
        <v>#DIV/0!</v>
      </c>
      <c r="F320" s="14"/>
      <c r="G320" s="14"/>
      <c r="H320" s="32"/>
      <c r="I320" s="14">
        <v>0</v>
      </c>
      <c r="J320" s="14">
        <v>0</v>
      </c>
      <c r="K320" s="32" t="e">
        <f t="shared" ref="K320:K321" si="369">J320/I320*100</f>
        <v>#DIV/0!</v>
      </c>
      <c r="L320" s="14"/>
      <c r="M320" s="14"/>
      <c r="N320" s="32"/>
    </row>
    <row r="321" spans="1:14" ht="15.75" hidden="1" customHeight="1" x14ac:dyDescent="0.25">
      <c r="A321" s="81" t="s">
        <v>37</v>
      </c>
      <c r="B321" s="82"/>
      <c r="C321" s="44">
        <f>C320</f>
        <v>0</v>
      </c>
      <c r="D321" s="44">
        <f>D320</f>
        <v>0</v>
      </c>
      <c r="E321" s="32" t="e">
        <f t="shared" si="368"/>
        <v>#DIV/0!</v>
      </c>
      <c r="F321" s="44">
        <f t="shared" ref="F321:G321" si="370">F320</f>
        <v>0</v>
      </c>
      <c r="G321" s="44">
        <f t="shared" si="370"/>
        <v>0</v>
      </c>
      <c r="H321" s="35"/>
      <c r="I321" s="44">
        <f t="shared" ref="I321:J321" si="371">I320</f>
        <v>0</v>
      </c>
      <c r="J321" s="44">
        <f t="shared" si="371"/>
        <v>0</v>
      </c>
      <c r="K321" s="32" t="e">
        <f t="shared" si="369"/>
        <v>#DIV/0!</v>
      </c>
      <c r="L321" s="44"/>
      <c r="M321" s="44"/>
      <c r="N321" s="46"/>
    </row>
    <row r="322" spans="1:14" ht="15.75" customHeight="1" x14ac:dyDescent="0.25">
      <c r="A322" s="58" t="s">
        <v>134</v>
      </c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60"/>
    </row>
    <row r="323" spans="1:14" ht="15.75" customHeight="1" x14ac:dyDescent="0.25">
      <c r="A323" s="61" t="s">
        <v>135</v>
      </c>
      <c r="B323" s="62"/>
      <c r="C323" s="32">
        <f t="shared" ref="C323" si="372">F323+I323+L323</f>
        <v>90</v>
      </c>
      <c r="D323" s="32">
        <f t="shared" ref="D323" si="373">G323+J323+M323</f>
        <v>0</v>
      </c>
      <c r="E323" s="32">
        <f t="shared" ref="E323" si="374">D323/C323*100</f>
        <v>0</v>
      </c>
      <c r="F323" s="26"/>
      <c r="G323" s="26"/>
      <c r="H323" s="32"/>
      <c r="I323" s="26"/>
      <c r="J323" s="26"/>
      <c r="K323" s="32"/>
      <c r="L323" s="26">
        <v>90</v>
      </c>
      <c r="M323" s="26">
        <v>0</v>
      </c>
      <c r="N323" s="32">
        <f t="shared" ref="N323:N328" si="375">M323/L323*100</f>
        <v>0</v>
      </c>
    </row>
    <row r="324" spans="1:14" ht="15.75" customHeight="1" x14ac:dyDescent="0.25">
      <c r="A324" s="61" t="s">
        <v>35</v>
      </c>
      <c r="B324" s="62"/>
      <c r="C324" s="32">
        <f t="shared" ref="C324:C326" si="376">F324+I324+L324</f>
        <v>24</v>
      </c>
      <c r="D324" s="32">
        <f t="shared" ref="D324:D326" si="377">G324+J324+M324</f>
        <v>0</v>
      </c>
      <c r="E324" s="32">
        <f t="shared" ref="E324:E325" si="378">D324/C324*100</f>
        <v>0</v>
      </c>
      <c r="F324" s="26"/>
      <c r="G324" s="26"/>
      <c r="H324" s="32"/>
      <c r="I324" s="26"/>
      <c r="J324" s="26"/>
      <c r="K324" s="32"/>
      <c r="L324" s="26">
        <v>24</v>
      </c>
      <c r="M324" s="26">
        <v>0</v>
      </c>
      <c r="N324" s="32">
        <f t="shared" si="375"/>
        <v>0</v>
      </c>
    </row>
    <row r="325" spans="1:14" ht="15.75" customHeight="1" x14ac:dyDescent="0.25">
      <c r="A325" s="61" t="s">
        <v>36</v>
      </c>
      <c r="B325" s="62"/>
      <c r="C325" s="32">
        <f t="shared" si="376"/>
        <v>273</v>
      </c>
      <c r="D325" s="32">
        <f t="shared" si="377"/>
        <v>0</v>
      </c>
      <c r="E325" s="32">
        <f t="shared" si="378"/>
        <v>0</v>
      </c>
      <c r="F325" s="26"/>
      <c r="G325" s="26"/>
      <c r="H325" s="32"/>
      <c r="I325" s="26"/>
      <c r="J325" s="26"/>
      <c r="K325" s="32"/>
      <c r="L325" s="26">
        <v>273</v>
      </c>
      <c r="M325" s="26">
        <v>0</v>
      </c>
      <c r="N325" s="32">
        <f t="shared" si="375"/>
        <v>0</v>
      </c>
    </row>
    <row r="326" spans="1:14" ht="15.75" hidden="1" customHeight="1" x14ac:dyDescent="0.25">
      <c r="A326" s="63" t="s">
        <v>55</v>
      </c>
      <c r="B326" s="62"/>
      <c r="C326" s="32">
        <f t="shared" si="376"/>
        <v>0</v>
      </c>
      <c r="D326" s="32">
        <f t="shared" si="377"/>
        <v>0</v>
      </c>
      <c r="E326" s="32"/>
      <c r="F326" s="45"/>
      <c r="G326" s="45"/>
      <c r="H326" s="32"/>
      <c r="I326" s="45"/>
      <c r="J326" s="45"/>
      <c r="K326" s="32"/>
      <c r="L326" s="45">
        <v>0</v>
      </c>
      <c r="M326" s="45">
        <v>0</v>
      </c>
      <c r="N326" s="32"/>
    </row>
    <row r="327" spans="1:14" ht="15.75" customHeight="1" x14ac:dyDescent="0.25">
      <c r="A327" s="81" t="s">
        <v>37</v>
      </c>
      <c r="B327" s="82"/>
      <c r="C327" s="33">
        <f>C323+C324+C325+C326</f>
        <v>387</v>
      </c>
      <c r="D327" s="33">
        <f>D323+D324+D325+D326</f>
        <v>0</v>
      </c>
      <c r="E327" s="33">
        <f t="shared" ref="E327:E328" si="379">D327/C327*100</f>
        <v>0</v>
      </c>
      <c r="F327" s="44">
        <f t="shared" ref="F327:G327" si="380">F326</f>
        <v>0</v>
      </c>
      <c r="G327" s="44">
        <f t="shared" si="380"/>
        <v>0</v>
      </c>
      <c r="H327" s="32"/>
      <c r="I327" s="44">
        <f t="shared" ref="I327:J327" si="381">I326</f>
        <v>0</v>
      </c>
      <c r="J327" s="44">
        <f t="shared" si="381"/>
        <v>0</v>
      </c>
      <c r="K327" s="32"/>
      <c r="L327" s="44">
        <f>SUM(L323:L326)</f>
        <v>387</v>
      </c>
      <c r="M327" s="44">
        <f>SUM(M323:M326)</f>
        <v>0</v>
      </c>
      <c r="N327" s="32">
        <f t="shared" si="375"/>
        <v>0</v>
      </c>
    </row>
    <row r="328" spans="1:14" ht="15.75" customHeight="1" x14ac:dyDescent="0.25">
      <c r="A328" s="72" t="s">
        <v>50</v>
      </c>
      <c r="B328" s="74"/>
      <c r="C328" s="35">
        <f>C315+C318+C321+C327</f>
        <v>687</v>
      </c>
      <c r="D328" s="35">
        <f>D315+D318+D321+D327</f>
        <v>0</v>
      </c>
      <c r="E328" s="35">
        <f t="shared" si="379"/>
        <v>0</v>
      </c>
      <c r="F328" s="35">
        <f>F315+F318+F321+F327</f>
        <v>0</v>
      </c>
      <c r="G328" s="35">
        <f>G315+G318+G321+G327</f>
        <v>0</v>
      </c>
      <c r="H328" s="32"/>
      <c r="I328" s="35">
        <f>I315+I318+I321+I327</f>
        <v>0</v>
      </c>
      <c r="J328" s="35">
        <f>J315+J318+J321+J327</f>
        <v>0</v>
      </c>
      <c r="K328" s="35"/>
      <c r="L328" s="35">
        <f>L315+L318+L321+L327</f>
        <v>687</v>
      </c>
      <c r="M328" s="35">
        <f>M315+M318+M321+M327</f>
        <v>0</v>
      </c>
      <c r="N328" s="35">
        <f t="shared" si="375"/>
        <v>0</v>
      </c>
    </row>
    <row r="329" spans="1:14" ht="38.25" customHeight="1" x14ac:dyDescent="0.3">
      <c r="A329" s="101" t="s">
        <v>101</v>
      </c>
      <c r="B329" s="102"/>
      <c r="C329" s="49">
        <f>C32+C61+C96+C111+C124+C158+C178+C200+C212+C224+C232+C249+C285+C311+C328</f>
        <v>2680486.8000000003</v>
      </c>
      <c r="D329" s="49">
        <f>D32+D61+D96+D111+D124+D158+D178+D200+D212+D224+D232+D249+D285+D311+D328</f>
        <v>313240.59999999998</v>
      </c>
      <c r="E329" s="49">
        <f t="shared" si="349"/>
        <v>11.685959430951122</v>
      </c>
      <c r="F329" s="49">
        <f>F32+F61+F96+F111+F124+F158+F178+F200+F212+F224+F232+F249+F285+F311+F328</f>
        <v>127994</v>
      </c>
      <c r="G329" s="49">
        <f>G32+G61+G96+G111+G124+G158+G178+G200+G212+G224+G232+G249+G285+G311+G328</f>
        <v>23433.1</v>
      </c>
      <c r="H329" s="35">
        <f t="shared" si="350"/>
        <v>18.307967560979417</v>
      </c>
      <c r="I329" s="49">
        <f>I32+I61+I96+I111+I124+I158+I178+I200+I212+I224+I232+I249+I285+I311+I328</f>
        <v>1442438.5</v>
      </c>
      <c r="J329" s="49">
        <f>J32+J61+J96+J111+J124+J158+J178+J200+J212+J224+J232+J249+J285+J311+J328</f>
        <v>159959.59999999998</v>
      </c>
      <c r="K329" s="49">
        <f t="shared" si="357"/>
        <v>11.08952652054143</v>
      </c>
      <c r="L329" s="49">
        <f>L32+L61+L96+L111+L124+L158+L178+L200+L212+L224+L232+L249+L285+L311+L328</f>
        <v>1110054.2999999998</v>
      </c>
      <c r="M329" s="49">
        <f>M32+M61+M96+M111+M124+M158+M178+M200+M212+M224+M232+M249+M285+M311+M328</f>
        <v>129847.90000000001</v>
      </c>
      <c r="N329" s="35">
        <f t="shared" si="283"/>
        <v>11.697436783047463</v>
      </c>
    </row>
    <row r="330" spans="1:14" ht="15.6" hidden="1" x14ac:dyDescent="0.3">
      <c r="A330" s="5"/>
      <c r="B330" s="5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</row>
    <row r="331" spans="1:14" ht="49.5" hidden="1" customHeight="1" x14ac:dyDescent="0.3">
      <c r="A331" s="5"/>
      <c r="B331" s="10" t="s">
        <v>123</v>
      </c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</row>
    <row r="332" spans="1:14" ht="15.6" hidden="1" x14ac:dyDescent="0.3">
      <c r="A332" s="5"/>
      <c r="B332" s="5" t="s">
        <v>115</v>
      </c>
      <c r="C332" s="28" t="e">
        <f>C309+C230+C227+C206+C203+C188+#REF!+C156+C153+C148+C142+C134+C131+C121+C118+C114+C102+C99+C88+C81+C75+C72+C68+C64+C46+C42+C39</f>
        <v>#REF!</v>
      </c>
      <c r="D332" s="28" t="e">
        <f>D309+D230+D227+D206+D203+D188+#REF!+D156+D153+D148+D142+D134+D131+D121+D118+D114+D102+D99+D88+D81+D75+D72+D68+D64+D46+D42+D39</f>
        <v>#REF!</v>
      </c>
      <c r="E332" s="28" t="e">
        <f>D332/C332*100</f>
        <v>#REF!</v>
      </c>
      <c r="F332" s="28" t="e">
        <f>F309+F230+F227+F206+F203+F188+#REF!+F156+F153+F148+F142+F134+F131+F121+F118+F114+F102+F99+F88+F81+F75+F72+F68+F64+F46+F42+F39</f>
        <v>#REF!</v>
      </c>
      <c r="G332" s="28" t="e">
        <f>G309+G230+G227+G206+G203+G188+#REF!+G156+G153+G148+G142+G134+G131+G121+G118+G114+G102+G99+G88+G81+G75+G72+G68+G64+G46+G42+G39</f>
        <v>#REF!</v>
      </c>
      <c r="H332" s="28" t="e">
        <f>G332/F332*100</f>
        <v>#REF!</v>
      </c>
      <c r="I332" s="28" t="e">
        <f>I309+I230+I227+I206+I203+I188+#REF!+I156+I153+I148+I142+I134+I131+I121+I118+I114+I102+I99+I88+I81+I75+I72+I68+I64+I46+I42+I39</f>
        <v>#REF!</v>
      </c>
      <c r="J332" s="28" t="e">
        <f>J309+J230+J227+J206+J203+J188+#REF!+J156+J153+J148+J142+J134+J131+J121+J118+J114+J102+J99+J88+J81+J75+J72+J68+J64+J46+J42+J39</f>
        <v>#REF!</v>
      </c>
      <c r="K332" s="28" t="e">
        <f>J332/I332*100</f>
        <v>#REF!</v>
      </c>
      <c r="L332" s="28" t="e">
        <f>L309+L230+L227+L206+L203+L188+#REF!+L156+L153+L148+L142+L134+L131+L121+L118+L114+L102+L99+L88+L81+L75+L72+L68+L64+L46+L42+L39</f>
        <v>#REF!</v>
      </c>
      <c r="M332" s="28" t="e">
        <f>M309+M230+M227+M206+M203+M188+#REF!+M156+M153+M148+M142+M134+M131+M121+M118+M114+M102+M99+M88+M81+M75+M72+M68+M64+M46+M42+M39</f>
        <v>#REF!</v>
      </c>
      <c r="N332" s="28" t="e">
        <f>M332/L332*100</f>
        <v>#REF!</v>
      </c>
    </row>
    <row r="333" spans="1:14" ht="15.6" hidden="1" x14ac:dyDescent="0.3">
      <c r="A333" s="5"/>
      <c r="B333" s="5" t="s">
        <v>117</v>
      </c>
      <c r="C333" s="28">
        <f>C235+C238+C244+C247+C207</f>
        <v>15017.399999999998</v>
      </c>
      <c r="D333" s="28">
        <f>D235+D238+D244+D247+D207</f>
        <v>870.1</v>
      </c>
      <c r="E333" s="28">
        <f t="shared" ref="E333:E339" si="382">D333/C333*100</f>
        <v>5.7939456896666544</v>
      </c>
      <c r="F333" s="28">
        <f>F235+F238+F244+F247+F207</f>
        <v>0</v>
      </c>
      <c r="G333" s="28">
        <f>G235+G238+G244+G247+G207</f>
        <v>0</v>
      </c>
      <c r="H333" s="28"/>
      <c r="I333" s="28">
        <f>I235+I238+I244+I247+I207</f>
        <v>8154</v>
      </c>
      <c r="J333" s="28">
        <f>J235+J238+J244+J247+J207</f>
        <v>76.5</v>
      </c>
      <c r="K333" s="28">
        <f t="shared" ref="K333:K339" si="383">J333/I333*100</f>
        <v>0.93818984547461359</v>
      </c>
      <c r="L333" s="28">
        <f>L235+L238+L244+L247+L207</f>
        <v>6863.4</v>
      </c>
      <c r="M333" s="28">
        <f>M235+M238+M244+M247+M207</f>
        <v>793.6</v>
      </c>
      <c r="N333" s="28">
        <f t="shared" ref="N333:N339" si="384">M333/L333*100</f>
        <v>11.562782294489612</v>
      </c>
    </row>
    <row r="334" spans="1:14" ht="15.6" hidden="1" x14ac:dyDescent="0.3">
      <c r="A334" s="5"/>
      <c r="B334" s="5" t="s">
        <v>118</v>
      </c>
      <c r="C334" s="28">
        <f>C36+C55+C78</f>
        <v>105930.1</v>
      </c>
      <c r="D334" s="28">
        <f>D36+D55+D78</f>
        <v>73.900000000000006</v>
      </c>
      <c r="E334" s="28">
        <f t="shared" si="382"/>
        <v>6.9762985213834408E-2</v>
      </c>
      <c r="F334" s="28">
        <f>F36+F55+F78</f>
        <v>10027.200000000001</v>
      </c>
      <c r="G334" s="28">
        <f>G36+G55+G78</f>
        <v>0</v>
      </c>
      <c r="H334" s="28">
        <f t="shared" ref="H334:H339" si="385">G334/F334*100</f>
        <v>0</v>
      </c>
      <c r="I334" s="28">
        <f>I36+I55+I78</f>
        <v>93682.3</v>
      </c>
      <c r="J334" s="28">
        <f>J36+J55+J78</f>
        <v>73.900000000000006</v>
      </c>
      <c r="K334" s="28">
        <f t="shared" si="383"/>
        <v>7.8883631166186144E-2</v>
      </c>
      <c r="L334" s="28">
        <f>L36+L55+L78</f>
        <v>2220.6</v>
      </c>
      <c r="M334" s="28">
        <f>M36+M55+M78</f>
        <v>0</v>
      </c>
      <c r="N334" s="28">
        <f t="shared" si="384"/>
        <v>0</v>
      </c>
    </row>
    <row r="335" spans="1:14" ht="15.6" hidden="1" x14ac:dyDescent="0.3">
      <c r="A335" s="5"/>
      <c r="B335" s="5" t="s">
        <v>119</v>
      </c>
      <c r="C335" s="28" t="e">
        <f>C8+C11+#REF!+C15+C18+C21+C27+C43+C50+C69+C103+C127+C143+C215+C252+C255+C258+C262+C268+C271+C65</f>
        <v>#REF!</v>
      </c>
      <c r="D335" s="28" t="e">
        <f>D8+D11+#REF!+D15+D18+D21+D27+D43+D50+D69+D103+D127+D143+D215+D252+D255+D258+D262+D268+D271+D65</f>
        <v>#REF!</v>
      </c>
      <c r="E335" s="28" t="e">
        <f t="shared" si="382"/>
        <v>#REF!</v>
      </c>
      <c r="F335" s="28" t="e">
        <f>F8+F11+#REF!+F15+F18+F21+F27+F43+F50+F69+F103+F127+F143+F215+F252+F255+F258+F262+F268+F271+F65</f>
        <v>#REF!</v>
      </c>
      <c r="G335" s="28" t="e">
        <f>G8+G11+#REF!+G15+G18+G21+G27+G43+G50+G69+G103+G127+G143+G215+G252+G255+G258+G262+G268+G271+G65</f>
        <v>#REF!</v>
      </c>
      <c r="H335" s="28" t="e">
        <f t="shared" si="385"/>
        <v>#REF!</v>
      </c>
      <c r="I335" s="28" t="e">
        <f>I8+I11+#REF!+I15+I18+I21+I27+I43+I50+I69+I103+I127+I143+I215+I252+I255+I258+I262+I268+I271+I65</f>
        <v>#REF!</v>
      </c>
      <c r="J335" s="28" t="e">
        <f>J8+J11+#REF!+J15+J18+J21+J27+J43+J50+J69+J103+J127+J143+J215+J252+J255+J258+J262+J268+J271+J65</f>
        <v>#REF!</v>
      </c>
      <c r="K335" s="28" t="e">
        <f t="shared" si="383"/>
        <v>#REF!</v>
      </c>
      <c r="L335" s="28" t="e">
        <f>L8+L11+#REF!+L15+L18+L21+L27+L43+L50+L69+L103+L127+L143+L215+L252+L255+L258+L262+L268+L271+L65</f>
        <v>#REF!</v>
      </c>
      <c r="M335" s="28" t="e">
        <f>M8+M11+#REF!+M15+M18+M21+M27+M43+M50+M69+M103+M127+M143+M215+M252+M255+M258+M262+M268+M271+M65</f>
        <v>#REF!</v>
      </c>
      <c r="N335" s="28" t="e">
        <f t="shared" si="384"/>
        <v>#REF!</v>
      </c>
    </row>
    <row r="336" spans="1:14" ht="15.6" hidden="1" x14ac:dyDescent="0.3">
      <c r="A336" s="5"/>
      <c r="B336" s="5" t="s">
        <v>120</v>
      </c>
      <c r="C336" s="28">
        <f>C51+C128+C144+C161+C164+C167+C170+C173+C176+C263</f>
        <v>145044.70000000001</v>
      </c>
      <c r="D336" s="28">
        <f>D51+D128+D144+D161+D164+D167+D170+D173+D176+D263</f>
        <v>14033.4</v>
      </c>
      <c r="E336" s="28">
        <f t="shared" si="382"/>
        <v>9.6752242584527384</v>
      </c>
      <c r="F336" s="28">
        <f>F51+F128+F144+F161+F164+F167+F170+F173+F176+F263</f>
        <v>4005.8</v>
      </c>
      <c r="G336" s="28">
        <f>G51+G128+G144+G161+G164+G167+G170+G173+G176+G263</f>
        <v>0</v>
      </c>
      <c r="H336" s="28">
        <f t="shared" si="385"/>
        <v>0</v>
      </c>
      <c r="I336" s="28">
        <f>I51+I128+I144+I161+I164+I167+I170+I173+I176+I263</f>
        <v>599.79999999999995</v>
      </c>
      <c r="J336" s="28">
        <f>J51+J128+J144+J161+J164+J167+J170+J173+J176+J263</f>
        <v>0</v>
      </c>
      <c r="K336" s="28">
        <f t="shared" si="383"/>
        <v>0</v>
      </c>
      <c r="L336" s="28">
        <f>L51+L128+L144+L161+L164+L167+L170+L173+L176+L263</f>
        <v>140439.1</v>
      </c>
      <c r="M336" s="28">
        <f>M51+M128+M144+M161+M164+M167+M170+M173+M176+M263</f>
        <v>14033.4</v>
      </c>
      <c r="N336" s="28">
        <f t="shared" si="384"/>
        <v>9.9925163291419548</v>
      </c>
    </row>
    <row r="337" spans="1:14" hidden="1" x14ac:dyDescent="0.25">
      <c r="A337" s="5"/>
      <c r="B337" s="5" t="s">
        <v>121</v>
      </c>
      <c r="C337" s="28" t="e">
        <f>C145+C181+C189+C192+C195+#REF!+C264</f>
        <v>#REF!</v>
      </c>
      <c r="D337" s="28" t="e">
        <f>D145+D181+D189+D192+D195+#REF!+D264</f>
        <v>#REF!</v>
      </c>
      <c r="E337" s="28" t="e">
        <f t="shared" si="382"/>
        <v>#REF!</v>
      </c>
      <c r="F337" s="28" t="e">
        <f>F145+F181+F189+F192+F195+#REF!+F264</f>
        <v>#REF!</v>
      </c>
      <c r="G337" s="28" t="e">
        <f>G145+G181+G189+G192+G195+#REF!+G264</f>
        <v>#REF!</v>
      </c>
      <c r="H337" s="28"/>
      <c r="I337" s="28" t="e">
        <f>I145+I181+I189+I192+I195+#REF!+I264</f>
        <v>#REF!</v>
      </c>
      <c r="J337" s="28" t="e">
        <f>J145+J181+J189+J192+J195+#REF!+J264</f>
        <v>#REF!</v>
      </c>
      <c r="K337" s="28" t="e">
        <f t="shared" si="383"/>
        <v>#REF!</v>
      </c>
      <c r="L337" s="28" t="e">
        <f>L145+L181+L189+L192+L195+#REF!+L264</f>
        <v>#REF!</v>
      </c>
      <c r="M337" s="28" t="e">
        <f>M145+M181+M189+M192+M195+#REF!+M264</f>
        <v>#REF!</v>
      </c>
      <c r="N337" s="28" t="e">
        <f t="shared" si="384"/>
        <v>#REF!</v>
      </c>
    </row>
    <row r="338" spans="1:14" hidden="1" x14ac:dyDescent="0.25">
      <c r="A338" s="5"/>
      <c r="B338" s="5" t="s">
        <v>122</v>
      </c>
      <c r="C338" s="28">
        <f>C274+C259+C222+C219+C216+C130</f>
        <v>12050.5</v>
      </c>
      <c r="D338" s="28">
        <f>D274+D259+D222+D219+D216+D130</f>
        <v>1351.7</v>
      </c>
      <c r="E338" s="28">
        <f t="shared" si="382"/>
        <v>11.216961951786233</v>
      </c>
      <c r="F338" s="28">
        <f>F274+F259+F222+F219+F216+F130</f>
        <v>0</v>
      </c>
      <c r="G338" s="28">
        <f>G274+G259+G222+G219+G216+G130</f>
        <v>0</v>
      </c>
      <c r="H338" s="28"/>
      <c r="I338" s="28">
        <f>I274+I259+I222+I219+I216+I130</f>
        <v>0</v>
      </c>
      <c r="J338" s="28">
        <f>J274+J259+J222+J219+J216+J130</f>
        <v>0</v>
      </c>
      <c r="K338" s="28"/>
      <c r="L338" s="28">
        <f>L274+L259+L222+L219+L216+L130</f>
        <v>12050.5</v>
      </c>
      <c r="M338" s="28">
        <f>M274+M259+M222+M219+M216+M130</f>
        <v>1351.7</v>
      </c>
      <c r="N338" s="28">
        <f t="shared" si="384"/>
        <v>11.216961951786233</v>
      </c>
    </row>
    <row r="339" spans="1:14" hidden="1" x14ac:dyDescent="0.25">
      <c r="A339" s="5"/>
      <c r="B339" s="5" t="s">
        <v>116</v>
      </c>
      <c r="C339" s="28" t="e">
        <f>C332+C333+C334+C335+C336+C337+C338</f>
        <v>#REF!</v>
      </c>
      <c r="D339" s="28" t="e">
        <f>D332+D333+D334+D335+D336+D337+D338</f>
        <v>#REF!</v>
      </c>
      <c r="E339" s="28" t="e">
        <f t="shared" si="382"/>
        <v>#REF!</v>
      </c>
      <c r="F339" s="28" t="e">
        <f t="shared" ref="F339:G339" si="386">F332+F333+F334+F335+F336+F337+F338</f>
        <v>#REF!</v>
      </c>
      <c r="G339" s="28" t="e">
        <f t="shared" si="386"/>
        <v>#REF!</v>
      </c>
      <c r="H339" s="28" t="e">
        <f t="shared" si="385"/>
        <v>#REF!</v>
      </c>
      <c r="I339" s="28" t="e">
        <f t="shared" ref="I339:J339" si="387">I332+I333+I334+I335+I336+I337+I338</f>
        <v>#REF!</v>
      </c>
      <c r="J339" s="28" t="e">
        <f t="shared" si="387"/>
        <v>#REF!</v>
      </c>
      <c r="K339" s="28" t="e">
        <f t="shared" si="383"/>
        <v>#REF!</v>
      </c>
      <c r="L339" s="28" t="e">
        <f t="shared" ref="L339:M339" si="388">L332+L333+L334+L335+L336+L337+L338</f>
        <v>#REF!</v>
      </c>
      <c r="M339" s="28" t="e">
        <f t="shared" si="388"/>
        <v>#REF!</v>
      </c>
      <c r="N339" s="28" t="e">
        <f t="shared" si="384"/>
        <v>#REF!</v>
      </c>
    </row>
    <row r="340" spans="1:14" hidden="1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hidden="1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</sheetData>
  <mergeCells count="334">
    <mergeCell ref="A208:B208"/>
    <mergeCell ref="A210:B210"/>
    <mergeCell ref="A168:B168"/>
    <mergeCell ref="A170:B170"/>
    <mergeCell ref="A171:B171"/>
    <mergeCell ref="A262:B262"/>
    <mergeCell ref="A252:B252"/>
    <mergeCell ref="A246:N246"/>
    <mergeCell ref="A257:N257"/>
    <mergeCell ref="A235:B235"/>
    <mergeCell ref="A223:B223"/>
    <mergeCell ref="A224:B224"/>
    <mergeCell ref="A216:B216"/>
    <mergeCell ref="A261:N261"/>
    <mergeCell ref="B250:N250"/>
    <mergeCell ref="A228:B228"/>
    <mergeCell ref="A230:B230"/>
    <mergeCell ref="A231:B231"/>
    <mergeCell ref="A232:B232"/>
    <mergeCell ref="A249:B249"/>
    <mergeCell ref="A236:B236"/>
    <mergeCell ref="A239:B239"/>
    <mergeCell ref="A240:N240"/>
    <mergeCell ref="A243:N243"/>
    <mergeCell ref="A259:B259"/>
    <mergeCell ref="A288:B288"/>
    <mergeCell ref="A287:N287"/>
    <mergeCell ref="B286:N286"/>
    <mergeCell ref="A268:B268"/>
    <mergeCell ref="A285:B285"/>
    <mergeCell ref="A269:B269"/>
    <mergeCell ref="A283:B283"/>
    <mergeCell ref="A273:N273"/>
    <mergeCell ref="A279:N279"/>
    <mergeCell ref="A276:N276"/>
    <mergeCell ref="A277:B277"/>
    <mergeCell ref="A275:B275"/>
    <mergeCell ref="A271:B271"/>
    <mergeCell ref="A280:B280"/>
    <mergeCell ref="A281:B281"/>
    <mergeCell ref="A284:B284"/>
    <mergeCell ref="A267:N267"/>
    <mergeCell ref="A241:B241"/>
    <mergeCell ref="A242:B242"/>
    <mergeCell ref="A264:B264"/>
    <mergeCell ref="A266:B266"/>
    <mergeCell ref="A215:B215"/>
    <mergeCell ref="A207:B207"/>
    <mergeCell ref="A203:B203"/>
    <mergeCell ref="A197:N197"/>
    <mergeCell ref="A206:B206"/>
    <mergeCell ref="A204:B204"/>
    <mergeCell ref="A205:N205"/>
    <mergeCell ref="A209:N209"/>
    <mergeCell ref="A234:N234"/>
    <mergeCell ref="A211:B211"/>
    <mergeCell ref="A212:B212"/>
    <mergeCell ref="A217:B217"/>
    <mergeCell ref="B213:N213"/>
    <mergeCell ref="A214:N214"/>
    <mergeCell ref="A220:B220"/>
    <mergeCell ref="A219:B219"/>
    <mergeCell ref="B233:N233"/>
    <mergeCell ref="A221:N221"/>
    <mergeCell ref="A222:B222"/>
    <mergeCell ref="B225:N225"/>
    <mergeCell ref="A227:B227"/>
    <mergeCell ref="A226:N226"/>
    <mergeCell ref="A229:N229"/>
    <mergeCell ref="A218:N218"/>
    <mergeCell ref="A27:B27"/>
    <mergeCell ref="A28:B28"/>
    <mergeCell ref="A21:B21"/>
    <mergeCell ref="A16:B16"/>
    <mergeCell ref="A185:B185"/>
    <mergeCell ref="A93:N93"/>
    <mergeCell ref="A94:B94"/>
    <mergeCell ref="A95:B95"/>
    <mergeCell ref="A167:B167"/>
    <mergeCell ref="A141:N141"/>
    <mergeCell ref="A147:N147"/>
    <mergeCell ref="A152:N152"/>
    <mergeCell ref="A155:N155"/>
    <mergeCell ref="A166:N166"/>
    <mergeCell ref="A59:B59"/>
    <mergeCell ref="A90:N90"/>
    <mergeCell ref="A91:B91"/>
    <mergeCell ref="A92:B92"/>
    <mergeCell ref="A138:B138"/>
    <mergeCell ref="A99:B99"/>
    <mergeCell ref="L3:N3"/>
    <mergeCell ref="B6:N6"/>
    <mergeCell ref="A7:N7"/>
    <mergeCell ref="A10:N10"/>
    <mergeCell ref="A14:N14"/>
    <mergeCell ref="A17:N17"/>
    <mergeCell ref="A20:N20"/>
    <mergeCell ref="A23:N23"/>
    <mergeCell ref="A83:B83"/>
    <mergeCell ref="A72:B72"/>
    <mergeCell ref="A73:B73"/>
    <mergeCell ref="A58:B58"/>
    <mergeCell ref="A60:B60"/>
    <mergeCell ref="F3:H3"/>
    <mergeCell ref="I3:K3"/>
    <mergeCell ref="C3:C4"/>
    <mergeCell ref="A3:A4"/>
    <mergeCell ref="B3:B4"/>
    <mergeCell ref="D3:D4"/>
    <mergeCell ref="E3:E4"/>
    <mergeCell ref="A19:B19"/>
    <mergeCell ref="A22:B22"/>
    <mergeCell ref="A9:B9"/>
    <mergeCell ref="A8:B8"/>
    <mergeCell ref="A123:B123"/>
    <mergeCell ref="A124:B124"/>
    <mergeCell ref="A116:B116"/>
    <mergeCell ref="A118:B118"/>
    <mergeCell ref="A119:B119"/>
    <mergeCell ref="A109:B109"/>
    <mergeCell ref="A107:N107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186:B186"/>
    <mergeCell ref="A188:B188"/>
    <mergeCell ref="A189:B189"/>
    <mergeCell ref="A150:B150"/>
    <mergeCell ref="A151:B151"/>
    <mergeCell ref="A132:B132"/>
    <mergeCell ref="A139:B139"/>
    <mergeCell ref="A153:B153"/>
    <mergeCell ref="A154:B154"/>
    <mergeCell ref="A156:B156"/>
    <mergeCell ref="A169:N169"/>
    <mergeCell ref="A172:N172"/>
    <mergeCell ref="A175:N175"/>
    <mergeCell ref="B179:N179"/>
    <mergeCell ref="A173:B173"/>
    <mergeCell ref="A174:B174"/>
    <mergeCell ref="A180:N180"/>
    <mergeCell ref="A183:N183"/>
    <mergeCell ref="A164:B164"/>
    <mergeCell ref="A140:B140"/>
    <mergeCell ref="A190:B190"/>
    <mergeCell ref="A198:B198"/>
    <mergeCell ref="A196:B196"/>
    <mergeCell ref="A195:B195"/>
    <mergeCell ref="A165:B165"/>
    <mergeCell ref="A202:N202"/>
    <mergeCell ref="A1:N1"/>
    <mergeCell ref="A253:B253"/>
    <mergeCell ref="A258:B258"/>
    <mergeCell ref="A157:B157"/>
    <mergeCell ref="B159:N159"/>
    <mergeCell ref="A160:N160"/>
    <mergeCell ref="A163:N163"/>
    <mergeCell ref="A149:B149"/>
    <mergeCell ref="A191:N191"/>
    <mergeCell ref="A176:B176"/>
    <mergeCell ref="A177:B177"/>
    <mergeCell ref="A178:B178"/>
    <mergeCell ref="A181:B181"/>
    <mergeCell ref="A182:B182"/>
    <mergeCell ref="A184:B184"/>
    <mergeCell ref="A161:B161"/>
    <mergeCell ref="A162:B162"/>
    <mergeCell ref="A187:N187"/>
    <mergeCell ref="A328:B328"/>
    <mergeCell ref="A327:B327"/>
    <mergeCell ref="B312:N312"/>
    <mergeCell ref="A313:N313"/>
    <mergeCell ref="A321:B321"/>
    <mergeCell ref="A322:N322"/>
    <mergeCell ref="A323:B323"/>
    <mergeCell ref="A315:B315"/>
    <mergeCell ref="A324:B324"/>
    <mergeCell ref="A325:B325"/>
    <mergeCell ref="A326:B326"/>
    <mergeCell ref="A192:B192"/>
    <mergeCell ref="A193:B193"/>
    <mergeCell ref="A158:B158"/>
    <mergeCell ref="A311:B311"/>
    <mergeCell ref="A329:B329"/>
    <mergeCell ref="A294:B294"/>
    <mergeCell ref="A295:B295"/>
    <mergeCell ref="A297:B297"/>
    <mergeCell ref="A298:B298"/>
    <mergeCell ref="A300:B300"/>
    <mergeCell ref="A301:B301"/>
    <mergeCell ref="A308:N308"/>
    <mergeCell ref="A305:N305"/>
    <mergeCell ref="A306:B306"/>
    <mergeCell ref="A307:B307"/>
    <mergeCell ref="A296:N296"/>
    <mergeCell ref="A299:N299"/>
    <mergeCell ref="A302:N302"/>
    <mergeCell ref="A303:B303"/>
    <mergeCell ref="A304:B304"/>
    <mergeCell ref="A310:B310"/>
    <mergeCell ref="A309:B309"/>
    <mergeCell ref="A314:B314"/>
    <mergeCell ref="A316:N316"/>
    <mergeCell ref="A41:N41"/>
    <mergeCell ref="A35:B35"/>
    <mergeCell ref="A30:B30"/>
    <mergeCell ref="A29:N29"/>
    <mergeCell ref="A32:B32"/>
    <mergeCell ref="A31:B31"/>
    <mergeCell ref="A56:B56"/>
    <mergeCell ref="A57:N57"/>
    <mergeCell ref="A87:N87"/>
    <mergeCell ref="A67:N67"/>
    <mergeCell ref="A54:N54"/>
    <mergeCell ref="A55:B55"/>
    <mergeCell ref="A11:B11"/>
    <mergeCell ref="A13:B13"/>
    <mergeCell ref="A15:B15"/>
    <mergeCell ref="A24:B24"/>
    <mergeCell ref="A25:B25"/>
    <mergeCell ref="A76:B76"/>
    <mergeCell ref="A79:B79"/>
    <mergeCell ref="A45:N45"/>
    <mergeCell ref="A64:B64"/>
    <mergeCell ref="A66:B66"/>
    <mergeCell ref="A68:B68"/>
    <mergeCell ref="A69:B69"/>
    <mergeCell ref="A52:B52"/>
    <mergeCell ref="A53:B53"/>
    <mergeCell ref="A46:B46"/>
    <mergeCell ref="A61:B61"/>
    <mergeCell ref="A47:B47"/>
    <mergeCell ref="A49:B49"/>
    <mergeCell ref="A50:B50"/>
    <mergeCell ref="A51:B51"/>
    <mergeCell ref="A65:B65"/>
    <mergeCell ref="A48:N48"/>
    <mergeCell ref="B62:N62"/>
    <mergeCell ref="A63:N63"/>
    <mergeCell ref="A88:B88"/>
    <mergeCell ref="A89:B89"/>
    <mergeCell ref="E2:K2"/>
    <mergeCell ref="A134:B134"/>
    <mergeCell ref="A135:B135"/>
    <mergeCell ref="A127:B127"/>
    <mergeCell ref="A128:B128"/>
    <mergeCell ref="A129:B129"/>
    <mergeCell ref="A104:B104"/>
    <mergeCell ref="A105:B105"/>
    <mergeCell ref="B97:N97"/>
    <mergeCell ref="A98:N98"/>
    <mergeCell ref="A106:B106"/>
    <mergeCell ref="A100:B100"/>
    <mergeCell ref="A113:N113"/>
    <mergeCell ref="A117:N117"/>
    <mergeCell ref="A120:N120"/>
    <mergeCell ref="A78:B78"/>
    <mergeCell ref="A81:B81"/>
    <mergeCell ref="A70:B70"/>
    <mergeCell ref="A111:B111"/>
    <mergeCell ref="A108:B108"/>
    <mergeCell ref="A110:B110"/>
    <mergeCell ref="A75:B75"/>
    <mergeCell ref="A317:B317"/>
    <mergeCell ref="A318:B318"/>
    <mergeCell ref="A319:N319"/>
    <mergeCell ref="A320:B320"/>
    <mergeCell ref="A71:N71"/>
    <mergeCell ref="A137:B137"/>
    <mergeCell ref="A142:B142"/>
    <mergeCell ref="A143:B143"/>
    <mergeCell ref="A144:B144"/>
    <mergeCell ref="A145:B145"/>
    <mergeCell ref="A146:B146"/>
    <mergeCell ref="A148:B148"/>
    <mergeCell ref="A133:N133"/>
    <mergeCell ref="A136:N136"/>
    <mergeCell ref="A84:N84"/>
    <mergeCell ref="A85:B85"/>
    <mergeCell ref="A86:B86"/>
    <mergeCell ref="A74:N74"/>
    <mergeCell ref="A77:N77"/>
    <mergeCell ref="A80:N80"/>
    <mergeCell ref="A82:B82"/>
    <mergeCell ref="A293:N293"/>
    <mergeCell ref="A292:B292"/>
    <mergeCell ref="A291:B291"/>
    <mergeCell ref="A290:N290"/>
    <mergeCell ref="A289:B289"/>
    <mergeCell ref="A194:N194"/>
    <mergeCell ref="B201:N201"/>
    <mergeCell ref="A199:B199"/>
    <mergeCell ref="A200:B200"/>
    <mergeCell ref="A282:N282"/>
    <mergeCell ref="A270:N270"/>
    <mergeCell ref="A272:B272"/>
    <mergeCell ref="A274:B274"/>
    <mergeCell ref="A278:B278"/>
    <mergeCell ref="A237:N237"/>
    <mergeCell ref="A265:B265"/>
    <mergeCell ref="A254:N254"/>
    <mergeCell ref="A255:B255"/>
    <mergeCell ref="A256:B256"/>
    <mergeCell ref="A251:N251"/>
    <mergeCell ref="A244:B244"/>
    <mergeCell ref="A260:B260"/>
    <mergeCell ref="A245:B245"/>
    <mergeCell ref="A247:B247"/>
    <mergeCell ref="A248:B248"/>
    <mergeCell ref="A263:B263"/>
    <mergeCell ref="A238:B238"/>
    <mergeCell ref="A96:B96"/>
    <mergeCell ref="A101:N101"/>
    <mergeCell ref="A114:B114"/>
    <mergeCell ref="A115:B115"/>
    <mergeCell ref="A121:B121"/>
    <mergeCell ref="A122:B122"/>
    <mergeCell ref="B125:N125"/>
    <mergeCell ref="A126:N126"/>
    <mergeCell ref="A131:B131"/>
    <mergeCell ref="A130:B130"/>
    <mergeCell ref="A102:B102"/>
    <mergeCell ref="A103:B103"/>
    <mergeCell ref="B112:N112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6" max="14" man="1"/>
    <brk id="143" max="14" man="1"/>
    <brk id="199" max="14" man="1"/>
    <brk id="3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2024-02-02T09:02:06Z</cp:lastPrinted>
  <dcterms:created xsi:type="dcterms:W3CDTF">2016-11-22T06:59:06Z</dcterms:created>
  <dcterms:modified xsi:type="dcterms:W3CDTF">2024-03-04T11:22:50Z</dcterms:modified>
</cp:coreProperties>
</file>